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2035" windowHeight="10035"/>
  </bookViews>
  <sheets>
    <sheet name="BM Financials 2016 Year To Date" sheetId="4" r:id="rId1"/>
    <sheet name="BM 2016 Monthly Disbursments" sheetId="2" r:id="rId2"/>
    <sheet name="BM 2016 Checking Balance" sheetId="3" r:id="rId3"/>
  </sheets>
  <definedNames>
    <definedName name="_xlnm.Print_Titles" localSheetId="2">'BM 2016 Checking Balance'!$1:$3</definedName>
  </definedNames>
  <calcPr calcId="125725"/>
</workbook>
</file>

<file path=xl/calcChain.xml><?xml version="1.0" encoding="utf-8"?>
<calcChain xmlns="http://schemas.openxmlformats.org/spreadsheetml/2006/main">
  <c r="D64" i="2"/>
  <c r="D178"/>
  <c r="N13" i="4"/>
  <c r="N11"/>
  <c r="N27"/>
  <c r="D176" i="2"/>
  <c r="M13" i="4"/>
  <c r="M35"/>
  <c r="C77" i="3"/>
  <c r="C72"/>
  <c r="C66"/>
  <c r="L35" i="4"/>
  <c r="D162" i="2"/>
  <c r="C60" i="3"/>
  <c r="C54"/>
  <c r="C48"/>
  <c r="C42"/>
  <c r="C36"/>
  <c r="C30"/>
  <c r="Q35" i="4"/>
  <c r="O35"/>
  <c r="H35"/>
  <c r="F35"/>
  <c r="E35"/>
  <c r="D35"/>
  <c r="C35"/>
  <c r="B35"/>
  <c r="P34"/>
  <c r="P33"/>
  <c r="P32"/>
  <c r="P31"/>
  <c r="P30"/>
  <c r="P29"/>
  <c r="P28"/>
  <c r="P26"/>
  <c r="P25"/>
  <c r="P24"/>
  <c r="P23"/>
  <c r="P22"/>
  <c r="P21"/>
  <c r="P20"/>
  <c r="P19"/>
  <c r="P18"/>
  <c r="R17"/>
  <c r="R35" s="1"/>
  <c r="P17"/>
  <c r="P16"/>
  <c r="P15"/>
  <c r="P14"/>
  <c r="P12"/>
  <c r="J11"/>
  <c r="J35" s="1"/>
  <c r="I11"/>
  <c r="I35" s="1"/>
  <c r="G11"/>
  <c r="P10"/>
  <c r="P9"/>
  <c r="P8"/>
  <c r="P7"/>
  <c r="P6"/>
  <c r="D151" i="2"/>
  <c r="D136"/>
  <c r="D116"/>
  <c r="D102"/>
  <c r="D84"/>
  <c r="D86" s="1"/>
  <c r="D46"/>
  <c r="D26"/>
  <c r="D28" s="1"/>
  <c r="D62"/>
  <c r="D11"/>
  <c r="C23" i="3"/>
  <c r="C15"/>
  <c r="C9"/>
  <c r="P13" i="4" l="1"/>
  <c r="P11"/>
  <c r="G35"/>
  <c r="K35"/>
  <c r="N35"/>
  <c r="P27"/>
  <c r="P35" l="1"/>
</calcChain>
</file>

<file path=xl/sharedStrings.xml><?xml version="1.0" encoding="utf-8"?>
<sst xmlns="http://schemas.openxmlformats.org/spreadsheetml/2006/main" count="304" uniqueCount="163">
  <si>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</si>
  <si>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</si>
  <si>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</si>
  <si>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</si>
  <si>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</si>
  <si>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</si>
  <si>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</si>
  <si>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</si>
  <si>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</si>
  <si>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</si>
  <si>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</si>
  <si>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</si>
  <si>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Prestige Management  Monthly Fee</t>
  </si>
  <si>
    <t>Legal Fees</t>
  </si>
  <si>
    <t>Insurance</t>
  </si>
  <si>
    <t>Property Taxes</t>
  </si>
  <si>
    <t>Meetings &amp; Socials</t>
  </si>
  <si>
    <t>Year To</t>
  </si>
  <si>
    <t>Date</t>
  </si>
  <si>
    <t>Accounting Fees</t>
  </si>
  <si>
    <t>Copies &amp; Envelopes</t>
  </si>
  <si>
    <t>Pool Repairs</t>
  </si>
  <si>
    <t>Pool Supplies</t>
  </si>
  <si>
    <t>Pool Telephone</t>
  </si>
  <si>
    <t>Pool Furniture</t>
  </si>
  <si>
    <t>Grounds Maintenance</t>
  </si>
  <si>
    <t>Pine Needles</t>
  </si>
  <si>
    <t>HVAC</t>
  </si>
  <si>
    <t>Capital Expenses</t>
  </si>
  <si>
    <t>Plumbing Repairs</t>
  </si>
  <si>
    <t>Republic Services Trash Removal</t>
  </si>
  <si>
    <t>Advanced Pest Control Extermination</t>
  </si>
  <si>
    <t>Duke Energy Electricity</t>
  </si>
  <si>
    <t>Tennis Courts Maintenance</t>
  </si>
  <si>
    <t>Administration Fees</t>
  </si>
  <si>
    <t>Janitorial Services Clubhouse</t>
  </si>
  <si>
    <t>Prestige Management - Postage &amp; Mail</t>
  </si>
  <si>
    <t>Expense</t>
  </si>
  <si>
    <t>Description</t>
  </si>
  <si>
    <t>Totals</t>
  </si>
  <si>
    <t>Snow Removal</t>
  </si>
  <si>
    <t>Web Site</t>
  </si>
  <si>
    <t>Security Services</t>
  </si>
  <si>
    <t>January 2016</t>
  </si>
  <si>
    <t>Transaction</t>
  </si>
  <si>
    <t>Payment</t>
  </si>
  <si>
    <t>Amount</t>
  </si>
  <si>
    <t>Prestige Management Group Monthly Fee</t>
  </si>
  <si>
    <t>Prestige Management Group 2015 1099s</t>
  </si>
  <si>
    <t>Prestige Management Group Postage/Mail</t>
  </si>
  <si>
    <t>John Burfeind Grounds Maintenance</t>
  </si>
  <si>
    <t>February 2016</t>
  </si>
  <si>
    <t>John M. Pente Federal &amp; State Tax 2015</t>
  </si>
  <si>
    <t>March 2016</t>
  </si>
  <si>
    <t>Annette McKenna - Christmas Social Dec 2015</t>
  </si>
  <si>
    <t>Fat Cow - Web Site Hosting Fee 2016</t>
  </si>
  <si>
    <t>Elliot Brock - Supplies to Open Pool</t>
  </si>
  <si>
    <t>Keziah Gates LLP Foreclosure Fee</t>
  </si>
  <si>
    <t>Prestige Management Web Site Domain Name Reimbursement</t>
  </si>
  <si>
    <t>Elliott Brock Pull cover &amp; start up</t>
  </si>
  <si>
    <t>M&amp;M Lawn Service</t>
  </si>
  <si>
    <t>Phone Payment AT&amp;T Pool Telephone</t>
  </si>
  <si>
    <t>The Cincinnati Insurance Company</t>
  </si>
  <si>
    <t>Keziah Gates LLP Demand Letter</t>
  </si>
  <si>
    <t>Carolina Security &amp; Wiring LLC Material &amp; Installation</t>
  </si>
  <si>
    <t>AT&amp;T Pool Telephone</t>
  </si>
  <si>
    <t>Edward Burke Reimburse for Overpayment</t>
  </si>
  <si>
    <t>May 2016</t>
  </si>
  <si>
    <t>June 2016</t>
  </si>
  <si>
    <t>Carolina Security &amp; Wiring LLC Copy of Video</t>
  </si>
  <si>
    <t>Elliott Brock Pool Maintenance</t>
  </si>
  <si>
    <t>Cristine Burfeind Reimbursement Web Site 2015</t>
  </si>
  <si>
    <t xml:space="preserve">Republic Waste Quarterly </t>
  </si>
  <si>
    <t>John Burfeind February Services 2016</t>
  </si>
  <si>
    <t>Advanced Pest Control Quarterly Service</t>
  </si>
  <si>
    <t>Prestige Management Group Shredding Documents</t>
  </si>
  <si>
    <t>Elliott Brock Pull Pool Maintenance</t>
  </si>
  <si>
    <t>M&amp;M Lawn Service Maintenance &amp; Pine Needles</t>
  </si>
  <si>
    <t>Guilford County Health Department Pool Permit</t>
  </si>
  <si>
    <t>D&amp;D Asphalt Paving &amp; Trucking</t>
  </si>
  <si>
    <t>Republic Waste Services</t>
  </si>
  <si>
    <t>Casey Councilman Reimbursement for Chairs</t>
  </si>
  <si>
    <t>Casey Councilman Reimbursement for Umbrellas</t>
  </si>
  <si>
    <t>Elliott Brock Pool Maintenance &amp; Supplies</t>
  </si>
  <si>
    <t>AT&amp;T</t>
  </si>
  <si>
    <t>Anderson-Whitehu 20 Keys</t>
  </si>
  <si>
    <t>Keziah Gates LLP</t>
  </si>
  <si>
    <t xml:space="preserve">M&amp;M Lawn Service </t>
  </si>
  <si>
    <t>August 2016</t>
  </si>
  <si>
    <t>The Cincinnati Insurance Com</t>
  </si>
  <si>
    <t>Keziah Gates LLP Claim of Lien</t>
  </si>
  <si>
    <t xml:space="preserve">Sloop Fire Extinguishers </t>
  </si>
  <si>
    <t>Nick Interlandi Lighting Work</t>
  </si>
  <si>
    <t xml:space="preserve">Elliott Brock </t>
  </si>
  <si>
    <t>Brooke Meadows HOA 2016 Expenses</t>
  </si>
  <si>
    <t>Briane Long Mow Septic Areas</t>
  </si>
  <si>
    <t>Prestige Management Group Postage/Closing</t>
  </si>
  <si>
    <t>Republic Services</t>
  </si>
  <si>
    <t>September 2016</t>
  </si>
  <si>
    <t>Anderson WhiteHu 20 Keys (General Maintenance &amp; Repairs)</t>
  </si>
  <si>
    <t>Casey Councilman Reimbursement for Light Bulb</t>
  </si>
  <si>
    <t>Stacey McNeal Janitorial Services May &amp; June</t>
  </si>
  <si>
    <t>Rendell Jones Well &amp; Pump LLC Parts &amp; Labor for Pump</t>
  </si>
  <si>
    <t>General Maintenance &amp; Repair</t>
  </si>
  <si>
    <t>Lawn Maintenance. &amp; Landscaping</t>
  </si>
  <si>
    <t>Pool Operation &amp; Management.</t>
  </si>
  <si>
    <t>Grass Catcher Inc. Snow Removal</t>
  </si>
  <si>
    <t>Overpayment Creidt To Homeowner</t>
  </si>
  <si>
    <t>Brooke Meadows 2016 Cash Disbursements</t>
  </si>
  <si>
    <t>Beginning Balance 12/2015</t>
  </si>
  <si>
    <t>Beginning Balance 01/2016</t>
  </si>
  <si>
    <t xml:space="preserve">Income Received </t>
  </si>
  <si>
    <t>Less Expenses/Cash Disbursements</t>
  </si>
  <si>
    <t>Reserve Balance as of 01/31/2016</t>
  </si>
  <si>
    <t>Reserve Balance as of 02/29/2016</t>
  </si>
  <si>
    <t>Brooke Meadows</t>
  </si>
  <si>
    <t xml:space="preserve">Checking &amp; Money Market </t>
  </si>
  <si>
    <t>Balance Sheet</t>
  </si>
  <si>
    <t>Beginning Balance 02/2016</t>
  </si>
  <si>
    <t>Refund Management Fees</t>
  </si>
  <si>
    <t>Reserve Balance as of 03/31/2016</t>
  </si>
  <si>
    <t>Beginning Balance 03/2016</t>
  </si>
  <si>
    <t>Reserve Balance as of 04/30/2016</t>
  </si>
  <si>
    <t>Beginning Balance 04/2016</t>
  </si>
  <si>
    <t>Reserve Balance as of 05/31/2016</t>
  </si>
  <si>
    <t>Beginning Balance 05/2016</t>
  </si>
  <si>
    <t>Reserve Balance as of 06/30/2016</t>
  </si>
  <si>
    <t>Beginning Balance 06/2016</t>
  </si>
  <si>
    <t>Reserve Balance as of 07/31/2016</t>
  </si>
  <si>
    <t>Beginning Balance 07/2016</t>
  </si>
  <si>
    <t>Reserve Balance as of 08/31/2016</t>
  </si>
  <si>
    <t>Beginning Balance 08/2016</t>
  </si>
  <si>
    <t>Reserve Balance as of 09/30/2016</t>
  </si>
  <si>
    <t>Beginning Balance 09/2016</t>
  </si>
  <si>
    <t>Reserve Balance as of 10/31/2016</t>
  </si>
  <si>
    <t>Posting Error</t>
  </si>
  <si>
    <t>Posting Error Refund Snow Removal</t>
  </si>
  <si>
    <t>Elliott Brock</t>
  </si>
  <si>
    <t>Advanced Pest</t>
  </si>
  <si>
    <t>Duke Energy</t>
  </si>
  <si>
    <t>Prestige Management Group Postage/Copies/Closings</t>
  </si>
  <si>
    <t>Beginning Balance 10/31/2016</t>
  </si>
  <si>
    <t>Reserve Balance as of 11/30/2016</t>
  </si>
  <si>
    <t>October 2016</t>
  </si>
  <si>
    <t>November 2016</t>
  </si>
  <si>
    <t>Prestige Management Group</t>
  </si>
  <si>
    <t>PMG Maintenance wiring at fountains lights</t>
  </si>
  <si>
    <t>Beginning Balance 11/30/2016</t>
  </si>
  <si>
    <t>Reserve Balance as of 12/31/2016</t>
  </si>
  <si>
    <t>Total Cash Disbursements January</t>
  </si>
  <si>
    <t>Total Cash Disbursements February</t>
  </si>
  <si>
    <t>Total Cash Disbursements March</t>
  </si>
  <si>
    <t>Total Cash Disbursements April</t>
  </si>
  <si>
    <t>Total Cash Disbursements May</t>
  </si>
  <si>
    <t>Total Cash Disbursements June</t>
  </si>
  <si>
    <t>Total Cash Disbursements July</t>
  </si>
  <si>
    <t>Total Cash Disbursements August</t>
  </si>
  <si>
    <t>Total Cash Disbursements September</t>
  </si>
  <si>
    <t>Total Cash Disbursements October</t>
  </si>
  <si>
    <t>Total Cash Disbursements November</t>
  </si>
  <si>
    <t>Total Cash Disbursements December</t>
  </si>
  <si>
    <t>Pool Phone Credit</t>
  </si>
  <si>
    <t>Credit Grass Cather Inc. Snow Removal Charged In February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</si>
</sst>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u/>
      <sz val="14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43" fontId="4" fillId="0" borderId="5" xfId="0" applyNumberFormat="1" applyFont="1" applyBorder="1"/>
    <xf numFmtId="43" fontId="4" fillId="0" borderId="0" xfId="0" applyNumberFormat="1" applyFont="1"/>
    <xf numFmtId="0" fontId="4" fillId="0" borderId="0" xfId="0" applyFont="1" applyBorder="1"/>
    <xf numFmtId="43" fontId="4" fillId="0" borderId="6" xfId="0" applyNumberFormat="1" applyFont="1" applyBorder="1"/>
    <xf numFmtId="0" fontId="3" fillId="0" borderId="0" xfId="0" applyFont="1"/>
    <xf numFmtId="43" fontId="4" fillId="0" borderId="0" xfId="0" applyNumberFormat="1" applyFont="1" applyBorder="1"/>
    <xf numFmtId="0" fontId="4" fillId="2" borderId="5" xfId="0" applyFont="1" applyFill="1" applyBorder="1"/>
    <xf numFmtId="0" fontId="3" fillId="2" borderId="8" xfId="0" applyFont="1" applyFill="1" applyBorder="1" applyAlignment="1">
      <alignment horizontal="center"/>
    </xf>
    <xf numFmtId="43" fontId="4" fillId="2" borderId="5" xfId="0" applyNumberFormat="1" applyFont="1" applyFill="1" applyBorder="1"/>
    <xf numFmtId="43" fontId="4" fillId="0" borderId="0" xfId="1" applyFont="1"/>
    <xf numFmtId="0" fontId="0" fillId="0" borderId="0" xfId="0" applyBorder="1"/>
    <xf numFmtId="14" fontId="4" fillId="0" borderId="0" xfId="0" applyNumberFormat="1" applyFont="1" applyBorder="1"/>
    <xf numFmtId="43" fontId="4" fillId="0" borderId="0" xfId="1" applyFont="1" applyBorder="1"/>
    <xf numFmtId="43" fontId="4" fillId="0" borderId="4" xfId="1" applyFont="1" applyBorder="1"/>
    <xf numFmtId="43" fontId="3" fillId="0" borderId="0" xfId="0" applyNumberFormat="1" applyFont="1" applyBorder="1"/>
    <xf numFmtId="44" fontId="3" fillId="0" borderId="0" xfId="2" applyFont="1" applyBorder="1"/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0" applyNumberFormat="1" applyFont="1" applyFill="1" applyBorder="1"/>
    <xf numFmtId="43" fontId="5" fillId="0" borderId="0" xfId="0" applyNumberFormat="1" applyFont="1" applyFill="1" applyBorder="1"/>
    <xf numFmtId="43" fontId="4" fillId="0" borderId="4" xfId="0" applyNumberFormat="1" applyFont="1" applyBorder="1"/>
    <xf numFmtId="0" fontId="3" fillId="0" borderId="3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2" borderId="5" xfId="0" applyNumberFormat="1" applyFont="1" applyFill="1" applyBorder="1"/>
    <xf numFmtId="43" fontId="3" fillId="0" borderId="5" xfId="0" applyNumberFormat="1" applyFont="1" applyBorder="1"/>
    <xf numFmtId="43" fontId="3" fillId="0" borderId="6" xfId="0" applyNumberFormat="1" applyFont="1" applyBorder="1"/>
    <xf numFmtId="43" fontId="3" fillId="0" borderId="7" xfId="0" applyNumberFormat="1" applyFont="1" applyBorder="1"/>
    <xf numFmtId="43" fontId="4" fillId="0" borderId="9" xfId="0" applyNumberFormat="1" applyFont="1" applyBorder="1"/>
    <xf numFmtId="0" fontId="4" fillId="0" borderId="7" xfId="0" applyFont="1" applyBorder="1"/>
    <xf numFmtId="43" fontId="0" fillId="0" borderId="0" xfId="0" applyNumberFormat="1"/>
    <xf numFmtId="44" fontId="3" fillId="0" borderId="4" xfId="2" applyFont="1" applyBorder="1"/>
    <xf numFmtId="44" fontId="3" fillId="0" borderId="0" xfId="0" applyNumberFormat="1" applyFont="1" applyBorder="1"/>
    <xf numFmtId="0" fontId="4" fillId="0" borderId="10" xfId="0" applyFont="1" applyBorder="1"/>
    <xf numFmtId="43" fontId="4" fillId="2" borderId="9" xfId="0" applyNumberFormat="1" applyFont="1" applyFill="1" applyBorder="1"/>
    <xf numFmtId="43" fontId="4" fillId="0" borderId="11" xfId="0" applyNumberFormat="1" applyFont="1" applyBorder="1"/>
    <xf numFmtId="44" fontId="0" fillId="0" borderId="0" xfId="0" applyNumberFormat="1"/>
    <xf numFmtId="0" fontId="4" fillId="0" borderId="4" xfId="0" applyFont="1" applyBorder="1"/>
    <xf numFmtId="43" fontId="0" fillId="0" borderId="0" xfId="1" applyFont="1"/>
    <xf numFmtId="43" fontId="0" fillId="0" borderId="4" xfId="1" applyFont="1" applyBorder="1"/>
    <xf numFmtId="44" fontId="0" fillId="0" borderId="0" xfId="2" applyFont="1"/>
    <xf numFmtId="44" fontId="3" fillId="0" borderId="0" xfId="2" applyFont="1"/>
    <xf numFmtId="43" fontId="0" fillId="0" borderId="4" xfId="0" applyNumberFormat="1" applyBorder="1"/>
    <xf numFmtId="44" fontId="1" fillId="0" borderId="0" xfId="2" applyFont="1"/>
    <xf numFmtId="44" fontId="0" fillId="0" borderId="4" xfId="0" applyNumberFormat="1" applyBorder="1"/>
    <xf numFmtId="43" fontId="1" fillId="0" borderId="0" xfId="0" applyNumberFormat="1" applyFont="1"/>
    <xf numFmtId="43" fontId="4" fillId="0" borderId="0" xfId="0" applyNumberFormat="1" applyFont="1" applyFill="1" applyBorder="1"/>
    <xf numFmtId="43" fontId="1" fillId="0" borderId="0" xfId="1" applyFont="1"/>
    <xf numFmtId="44" fontId="4" fillId="0" borderId="0" xfId="0" applyNumberFormat="1" applyFont="1" applyBorder="1"/>
    <xf numFmtId="0" fontId="10" fillId="0" borderId="0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9" fillId="0" borderId="4" xfId="0" quotePrefix="1" applyNumberFormat="1" applyFont="1" applyBorder="1" applyAlignment="1">
      <alignment horizontal="center"/>
    </xf>
    <xf numFmtId="164" fontId="9" fillId="0" borderId="0" xfId="0" quotePrefix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3" fillId="0" borderId="14" xfId="2" applyFont="1" applyBorder="1"/>
    <xf numFmtId="43" fontId="3" fillId="0" borderId="1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tabSelected="1" workbookViewId="0">
      <pane ySplit="1470" activePane="bottomLeft"/>
      <selection sqref="A1:R1"/>
      <selection pane="bottomLeft" activeCell="F18" sqref="F18"/>
    </sheetView>
  </sheetViews>
  <sheetFormatPr defaultRowHeight="15"/>
  <cols>
    <col min="1" max="1" width="27.5703125" bestFit="1" customWidth="1"/>
    <col min="2" max="2" width="0.85546875" customWidth="1"/>
    <col min="3" max="10" width="8.140625" bestFit="1" customWidth="1"/>
    <col min="12" max="12" width="8.140625" bestFit="1" customWidth="1"/>
    <col min="13" max="13" width="8.5703125" bestFit="1" customWidth="1"/>
    <col min="14" max="14" width="10.28515625" bestFit="1" customWidth="1"/>
    <col min="15" max="15" width="0.85546875" customWidth="1"/>
    <col min="16" max="16" width="9" bestFit="1" customWidth="1"/>
    <col min="17" max="17" width="0.85546875" customWidth="1"/>
    <col min="18" max="18" width="10.5703125" bestFit="1" customWidth="1"/>
    <col min="20" max="20" width="9.5703125" bestFit="1" customWidth="1"/>
  </cols>
  <sheetData>
    <row r="1" spans="1:20" ht="15.75">
      <c r="A1" s="61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20" ht="6.75" customHeight="1" thickBot="1">
      <c r="A2" s="1"/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3"/>
      <c r="P2" s="1"/>
      <c r="Q2" s="13"/>
      <c r="R2" s="1"/>
    </row>
    <row r="3" spans="1:20">
      <c r="A3" s="2" t="s">
        <v>37</v>
      </c>
      <c r="B3" s="14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14"/>
      <c r="P3" s="3" t="s">
        <v>17</v>
      </c>
      <c r="Q3" s="14"/>
      <c r="R3" s="4">
        <v>2015</v>
      </c>
    </row>
    <row r="4" spans="1:20" ht="15.75" thickBot="1">
      <c r="A4" s="29" t="s">
        <v>38</v>
      </c>
      <c r="B4" s="30"/>
      <c r="C4" s="31">
        <v>2016</v>
      </c>
      <c r="D4" s="31">
        <v>2016</v>
      </c>
      <c r="E4" s="31">
        <v>2016</v>
      </c>
      <c r="F4" s="31">
        <v>2016</v>
      </c>
      <c r="G4" s="31">
        <v>2016</v>
      </c>
      <c r="H4" s="31">
        <v>2016</v>
      </c>
      <c r="I4" s="31">
        <v>2016</v>
      </c>
      <c r="J4" s="31">
        <v>2016</v>
      </c>
      <c r="K4" s="31">
        <v>2016</v>
      </c>
      <c r="L4" s="31">
        <v>2016</v>
      </c>
      <c r="M4" s="31">
        <v>2016</v>
      </c>
      <c r="N4" s="31">
        <v>2016</v>
      </c>
      <c r="O4" s="30"/>
      <c r="P4" s="31" t="s">
        <v>18</v>
      </c>
      <c r="Q4" s="30"/>
      <c r="R4" s="32" t="s">
        <v>39</v>
      </c>
    </row>
    <row r="5" spans="1:20" ht="8.2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3"/>
      <c r="P5" s="1"/>
      <c r="Q5" s="13"/>
      <c r="R5" s="6"/>
    </row>
    <row r="6" spans="1:20">
      <c r="A6" s="1" t="s">
        <v>19</v>
      </c>
      <c r="B6" s="13"/>
      <c r="C6" s="7"/>
      <c r="D6" s="7">
        <v>150</v>
      </c>
      <c r="E6" s="7"/>
      <c r="F6" s="7"/>
      <c r="G6" s="7"/>
      <c r="H6" s="7"/>
      <c r="I6" s="7"/>
      <c r="J6" s="7"/>
      <c r="K6" s="7"/>
      <c r="L6" s="7"/>
      <c r="M6" s="7"/>
      <c r="N6" s="10"/>
      <c r="O6" s="13"/>
      <c r="P6" s="8">
        <f>SUM(C6:O6)</f>
        <v>150</v>
      </c>
      <c r="Q6" s="13"/>
      <c r="R6" s="7">
        <v>150</v>
      </c>
    </row>
    <row r="7" spans="1:20">
      <c r="A7" s="1" t="s">
        <v>34</v>
      </c>
      <c r="B7" s="13"/>
      <c r="C7" s="7">
        <v>75</v>
      </c>
      <c r="D7" s="7"/>
      <c r="E7" s="7">
        <v>61.35</v>
      </c>
      <c r="F7" s="7">
        <v>30</v>
      </c>
      <c r="G7" s="7"/>
      <c r="H7" s="7"/>
      <c r="I7" s="7"/>
      <c r="J7" s="7"/>
      <c r="K7" s="7">
        <v>69.349999999999994</v>
      </c>
      <c r="L7" s="7"/>
      <c r="M7" s="7"/>
      <c r="N7" s="10"/>
      <c r="O7" s="13"/>
      <c r="P7" s="8">
        <f>SUM(C7:O7)</f>
        <v>235.7</v>
      </c>
      <c r="Q7" s="13"/>
      <c r="R7" s="7">
        <v>185</v>
      </c>
    </row>
    <row r="8" spans="1:20">
      <c r="A8" s="1" t="s">
        <v>31</v>
      </c>
      <c r="B8" s="13"/>
      <c r="C8" s="7"/>
      <c r="D8" s="7"/>
      <c r="E8" s="7"/>
      <c r="F8" s="7">
        <v>75</v>
      </c>
      <c r="G8" s="7">
        <v>75</v>
      </c>
      <c r="H8" s="7"/>
      <c r="I8" s="7"/>
      <c r="J8" s="7"/>
      <c r="K8" s="7"/>
      <c r="L8" s="7">
        <v>75</v>
      </c>
      <c r="M8" s="7"/>
      <c r="N8" s="10">
        <v>75</v>
      </c>
      <c r="O8" s="13"/>
      <c r="P8" s="8">
        <f t="shared" ref="P8:P34" si="0">SUM(C8:O8)</f>
        <v>300</v>
      </c>
      <c r="Q8" s="13"/>
      <c r="R8" s="7">
        <v>300</v>
      </c>
    </row>
    <row r="9" spans="1:20">
      <c r="A9" s="1" t="s">
        <v>28</v>
      </c>
      <c r="B9" s="13"/>
      <c r="C9" s="7"/>
      <c r="D9" s="7"/>
      <c r="E9" s="7"/>
      <c r="F9" s="7"/>
      <c r="G9" s="7">
        <v>3435</v>
      </c>
      <c r="H9" s="7"/>
      <c r="I9" s="7"/>
      <c r="J9" s="7"/>
      <c r="K9" s="7"/>
      <c r="L9" s="7"/>
      <c r="M9" s="7"/>
      <c r="N9" s="10"/>
      <c r="O9" s="13"/>
      <c r="P9" s="8">
        <f t="shared" si="0"/>
        <v>3435</v>
      </c>
      <c r="Q9" s="13"/>
      <c r="R9" s="7">
        <v>11736.67</v>
      </c>
    </row>
    <row r="10" spans="1:20">
      <c r="A10" s="1" t="s">
        <v>20</v>
      </c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/>
      <c r="O10" s="13"/>
      <c r="P10" s="8">
        <f t="shared" si="0"/>
        <v>0</v>
      </c>
      <c r="Q10" s="13"/>
      <c r="R10" s="7">
        <v>142.41999999999999</v>
      </c>
    </row>
    <row r="11" spans="1:20">
      <c r="A11" s="1" t="s">
        <v>32</v>
      </c>
      <c r="B11" s="13"/>
      <c r="C11" s="7">
        <v>921.46</v>
      </c>
      <c r="D11" s="7">
        <v>326.23</v>
      </c>
      <c r="E11" s="7">
        <v>1133.01</v>
      </c>
      <c r="F11" s="7">
        <v>1209.5899999999999</v>
      </c>
      <c r="G11" s="7">
        <f>729.34+648.22+721.37</f>
        <v>2098.9299999999998</v>
      </c>
      <c r="H11" s="7">
        <v>665.79</v>
      </c>
      <c r="I11" s="7">
        <f>800.76+850.36</f>
        <v>1651.12</v>
      </c>
      <c r="J11" s="7">
        <f>728.61+724.11+71.95</f>
        <v>1524.67</v>
      </c>
      <c r="K11" s="7">
        <v>2301.4899999999998</v>
      </c>
      <c r="L11" s="7">
        <v>1392.5</v>
      </c>
      <c r="M11" s="7">
        <v>943.55</v>
      </c>
      <c r="N11" s="10">
        <f>15019.84-14168.34</f>
        <v>851.5</v>
      </c>
      <c r="O11" s="13"/>
      <c r="P11" s="8">
        <f t="shared" si="0"/>
        <v>15019.839999999998</v>
      </c>
      <c r="Q11" s="13"/>
      <c r="R11" s="7">
        <v>13138.73</v>
      </c>
    </row>
    <row r="12" spans="1:20">
      <c r="A12" s="1" t="s">
        <v>103</v>
      </c>
      <c r="B12" s="13"/>
      <c r="C12" s="7"/>
      <c r="D12" s="7"/>
      <c r="E12" s="7"/>
      <c r="F12" s="7"/>
      <c r="G12" s="7"/>
      <c r="H12" s="7">
        <v>64.05</v>
      </c>
      <c r="I12" s="7">
        <v>64.05</v>
      </c>
      <c r="J12" s="7">
        <v>358.29</v>
      </c>
      <c r="K12" s="7"/>
      <c r="L12" s="7"/>
      <c r="M12" s="7">
        <v>425</v>
      </c>
      <c r="N12" s="10"/>
      <c r="O12" s="13"/>
      <c r="P12" s="8">
        <f t="shared" si="0"/>
        <v>911.39</v>
      </c>
      <c r="Q12" s="13"/>
      <c r="R12" s="7">
        <v>486.7</v>
      </c>
    </row>
    <row r="13" spans="1:20">
      <c r="A13" s="1" t="s">
        <v>25</v>
      </c>
      <c r="B13" s="13"/>
      <c r="C13" s="7">
        <v>800</v>
      </c>
      <c r="D13" s="7">
        <v>800</v>
      </c>
      <c r="E13" s="7">
        <v>800</v>
      </c>
      <c r="F13" s="7">
        <v>1600</v>
      </c>
      <c r="G13" s="7">
        <v>800</v>
      </c>
      <c r="H13" s="7">
        <v>800</v>
      </c>
      <c r="I13" s="7">
        <v>800</v>
      </c>
      <c r="J13" s="7">
        <v>800</v>
      </c>
      <c r="K13" s="7"/>
      <c r="L13" s="7"/>
      <c r="M13" s="7">
        <f>800+1600</f>
        <v>2400</v>
      </c>
      <c r="N13" s="10">
        <f>10400-9600</f>
        <v>800</v>
      </c>
      <c r="O13" s="13"/>
      <c r="P13" s="8">
        <f t="shared" si="0"/>
        <v>10400</v>
      </c>
      <c r="Q13" s="13"/>
      <c r="R13" s="7">
        <v>0</v>
      </c>
    </row>
    <row r="14" spans="1:20">
      <c r="A14" s="1" t="s">
        <v>27</v>
      </c>
      <c r="B14" s="1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0"/>
      <c r="O14" s="13"/>
      <c r="P14" s="8">
        <f t="shared" si="0"/>
        <v>0</v>
      </c>
      <c r="Q14" s="13"/>
      <c r="R14" s="7">
        <v>250</v>
      </c>
      <c r="T14" s="39"/>
    </row>
    <row r="15" spans="1:20">
      <c r="A15" s="1" t="s">
        <v>14</v>
      </c>
      <c r="B15" s="13"/>
      <c r="C15" s="7"/>
      <c r="D15" s="7">
        <v>788</v>
      </c>
      <c r="E15" s="7"/>
      <c r="F15" s="7"/>
      <c r="G15" s="7">
        <v>789</v>
      </c>
      <c r="H15" s="7"/>
      <c r="I15" s="7"/>
      <c r="J15" s="7">
        <v>788</v>
      </c>
      <c r="K15" s="7"/>
      <c r="L15" s="7"/>
      <c r="M15" s="7">
        <v>788</v>
      </c>
      <c r="N15" s="10"/>
      <c r="O15" s="13"/>
      <c r="P15" s="8">
        <f t="shared" si="0"/>
        <v>3153</v>
      </c>
      <c r="Q15" s="13"/>
      <c r="R15" s="7">
        <v>3046</v>
      </c>
    </row>
    <row r="16" spans="1:20">
      <c r="A16" s="1" t="s">
        <v>35</v>
      </c>
      <c r="B16" s="13"/>
      <c r="C16" s="7"/>
      <c r="D16" s="7"/>
      <c r="E16" s="7"/>
      <c r="F16" s="7"/>
      <c r="G16" s="7"/>
      <c r="H16" s="7"/>
      <c r="I16" s="7"/>
      <c r="J16" s="7">
        <v>250</v>
      </c>
      <c r="K16" s="7">
        <v>250</v>
      </c>
      <c r="L16" s="7"/>
      <c r="M16" s="7"/>
      <c r="N16" s="10"/>
      <c r="O16" s="13"/>
      <c r="P16" s="8">
        <f t="shared" si="0"/>
        <v>500</v>
      </c>
      <c r="Q16" s="13"/>
      <c r="R16" s="7">
        <v>470</v>
      </c>
    </row>
    <row r="17" spans="1:18">
      <c r="A17" s="1" t="s">
        <v>104</v>
      </c>
      <c r="B17" s="13"/>
      <c r="C17" s="7"/>
      <c r="D17" s="7">
        <v>585</v>
      </c>
      <c r="E17" s="7"/>
      <c r="F17" s="7">
        <v>-585</v>
      </c>
      <c r="G17" s="7"/>
      <c r="H17" s="7"/>
      <c r="I17" s="7"/>
      <c r="J17" s="7"/>
      <c r="K17" s="7">
        <v>75</v>
      </c>
      <c r="L17" s="7"/>
      <c r="M17" s="7"/>
      <c r="N17" s="10"/>
      <c r="O17" s="13"/>
      <c r="P17" s="8">
        <f t="shared" si="0"/>
        <v>75</v>
      </c>
      <c r="Q17" s="13"/>
      <c r="R17" s="7">
        <f>8980+1425</f>
        <v>10405</v>
      </c>
    </row>
    <row r="18" spans="1:18">
      <c r="A18" s="1" t="s">
        <v>13</v>
      </c>
      <c r="B18" s="13"/>
      <c r="C18" s="7"/>
      <c r="D18" s="7"/>
      <c r="E18" s="7">
        <v>850.52</v>
      </c>
      <c r="F18" s="7"/>
      <c r="G18" s="7">
        <v>344</v>
      </c>
      <c r="H18" s="7"/>
      <c r="I18" s="7">
        <v>86</v>
      </c>
      <c r="J18" s="7">
        <v>219.25</v>
      </c>
      <c r="K18" s="7"/>
      <c r="L18" s="7"/>
      <c r="M18" s="7"/>
      <c r="N18" s="10"/>
      <c r="O18" s="13"/>
      <c r="P18" s="8">
        <f t="shared" si="0"/>
        <v>1499.77</v>
      </c>
      <c r="Q18" s="13"/>
      <c r="R18" s="7">
        <v>2869.83</v>
      </c>
    </row>
    <row r="19" spans="1:18">
      <c r="A19" s="1" t="s">
        <v>16</v>
      </c>
      <c r="B19" s="13"/>
      <c r="C19" s="7"/>
      <c r="D19" s="7"/>
      <c r="E19" s="7">
        <v>200</v>
      </c>
      <c r="F19" s="7"/>
      <c r="G19" s="7"/>
      <c r="H19" s="7"/>
      <c r="I19" s="7"/>
      <c r="J19" s="7"/>
      <c r="K19" s="7"/>
      <c r="L19" s="7"/>
      <c r="M19" s="7"/>
      <c r="N19" s="10">
        <v>150</v>
      </c>
      <c r="O19" s="13"/>
      <c r="P19" s="8">
        <f t="shared" si="0"/>
        <v>350</v>
      </c>
      <c r="Q19" s="13"/>
      <c r="R19" s="7">
        <v>150</v>
      </c>
    </row>
    <row r="20" spans="1:18">
      <c r="A20" s="1" t="s">
        <v>26</v>
      </c>
      <c r="B20" s="13"/>
      <c r="C20" s="7"/>
      <c r="D20" s="7"/>
      <c r="E20" s="7"/>
      <c r="F20" s="7">
        <v>4431.25</v>
      </c>
      <c r="G20" s="7"/>
      <c r="H20" s="7"/>
      <c r="I20" s="7"/>
      <c r="J20" s="7"/>
      <c r="K20" s="7"/>
      <c r="L20" s="7"/>
      <c r="M20" s="7"/>
      <c r="N20" s="10"/>
      <c r="O20" s="13"/>
      <c r="P20" s="8">
        <f t="shared" si="0"/>
        <v>4431.25</v>
      </c>
      <c r="Q20" s="13"/>
      <c r="R20" s="7">
        <v>4312.5</v>
      </c>
    </row>
    <row r="21" spans="1:18">
      <c r="A21" s="1" t="s">
        <v>29</v>
      </c>
      <c r="B21" s="13"/>
      <c r="C21" s="7"/>
      <c r="D21" s="7"/>
      <c r="E21" s="7"/>
      <c r="F21" s="7"/>
      <c r="G21" s="7"/>
      <c r="H21" s="7"/>
      <c r="I21" s="7"/>
      <c r="J21" s="7"/>
      <c r="K21" s="7">
        <v>1768</v>
      </c>
      <c r="L21" s="7"/>
      <c r="M21" s="7"/>
      <c r="N21" s="10"/>
      <c r="O21" s="13"/>
      <c r="P21" s="8">
        <f t="shared" si="0"/>
        <v>1768</v>
      </c>
      <c r="Q21" s="13"/>
      <c r="R21" s="7">
        <v>1104.48</v>
      </c>
    </row>
    <row r="22" spans="1:18">
      <c r="A22" s="1" t="s">
        <v>24</v>
      </c>
      <c r="B22" s="13"/>
      <c r="C22" s="7"/>
      <c r="D22" s="7"/>
      <c r="E22" s="7"/>
      <c r="F22" s="7"/>
      <c r="G22" s="7"/>
      <c r="H22" s="7">
        <v>2078.9</v>
      </c>
      <c r="I22" s="7"/>
      <c r="J22" s="7"/>
      <c r="K22" s="7"/>
      <c r="L22" s="7"/>
      <c r="M22" s="7"/>
      <c r="N22" s="10"/>
      <c r="O22" s="13"/>
      <c r="P22" s="8">
        <f t="shared" si="0"/>
        <v>2078.9</v>
      </c>
      <c r="Q22" s="13"/>
      <c r="R22" s="7">
        <v>2177.8000000000002</v>
      </c>
    </row>
    <row r="23" spans="1:18">
      <c r="A23" s="1" t="s">
        <v>105</v>
      </c>
      <c r="B23" s="13"/>
      <c r="C23" s="7"/>
      <c r="D23" s="7"/>
      <c r="E23" s="7">
        <v>1990.97</v>
      </c>
      <c r="F23" s="7">
        <v>500</v>
      </c>
      <c r="G23" s="7"/>
      <c r="H23" s="7">
        <v>1150</v>
      </c>
      <c r="I23" s="7">
        <v>700</v>
      </c>
      <c r="J23" s="7">
        <v>700</v>
      </c>
      <c r="K23" s="7"/>
      <c r="L23" s="7">
        <v>1150</v>
      </c>
      <c r="M23" s="7"/>
      <c r="N23" s="10"/>
      <c r="O23" s="13"/>
      <c r="P23" s="8">
        <f t="shared" si="0"/>
        <v>6190.97</v>
      </c>
      <c r="Q23" s="13"/>
      <c r="R23" s="7">
        <v>3360</v>
      </c>
    </row>
    <row r="24" spans="1:18">
      <c r="A24" s="1" t="s">
        <v>21</v>
      </c>
      <c r="B24" s="1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0"/>
      <c r="O24" s="13"/>
      <c r="P24" s="8">
        <f t="shared" si="0"/>
        <v>0</v>
      </c>
      <c r="Q24" s="13"/>
      <c r="R24" s="7">
        <v>500</v>
      </c>
    </row>
    <row r="25" spans="1:18">
      <c r="A25" s="1" t="s">
        <v>22</v>
      </c>
      <c r="B25" s="13"/>
      <c r="C25" s="7"/>
      <c r="D25" s="7"/>
      <c r="E25" s="7"/>
      <c r="F25" s="7"/>
      <c r="G25" s="7"/>
      <c r="H25" s="7">
        <v>781.37</v>
      </c>
      <c r="I25" s="7">
        <v>503.1</v>
      </c>
      <c r="J25" s="7">
        <v>675.49</v>
      </c>
      <c r="K25" s="7"/>
      <c r="L25" s="7">
        <v>503.1</v>
      </c>
      <c r="M25" s="7"/>
      <c r="N25" s="10"/>
      <c r="O25" s="13"/>
      <c r="P25" s="8">
        <f t="shared" si="0"/>
        <v>2463.06</v>
      </c>
      <c r="Q25" s="13"/>
      <c r="R25" s="7">
        <v>5223.47</v>
      </c>
    </row>
    <row r="26" spans="1:18">
      <c r="A26" s="38" t="s">
        <v>23</v>
      </c>
      <c r="B26" s="13"/>
      <c r="C26" s="7"/>
      <c r="D26" s="7"/>
      <c r="E26" s="7"/>
      <c r="F26" s="7"/>
      <c r="G26" s="7">
        <v>544.4</v>
      </c>
      <c r="H26" s="7"/>
      <c r="I26" s="7">
        <v>41.97</v>
      </c>
      <c r="J26" s="7">
        <v>106.92</v>
      </c>
      <c r="K26" s="7">
        <v>106.92</v>
      </c>
      <c r="L26" s="7">
        <v>106.92</v>
      </c>
      <c r="M26" s="7">
        <v>-74.42</v>
      </c>
      <c r="N26" s="10"/>
      <c r="O26" s="13"/>
      <c r="P26" s="8">
        <f t="shared" si="0"/>
        <v>832.70999999999992</v>
      </c>
      <c r="Q26" s="13"/>
      <c r="R26" s="7">
        <v>705.68</v>
      </c>
    </row>
    <row r="27" spans="1:18">
      <c r="A27" s="38" t="s">
        <v>36</v>
      </c>
      <c r="B27" s="13"/>
      <c r="C27" s="7">
        <v>37.1</v>
      </c>
      <c r="D27" s="7">
        <v>221.97</v>
      </c>
      <c r="E27" s="7">
        <v>45.75</v>
      </c>
      <c r="F27" s="7">
        <v>209.14</v>
      </c>
      <c r="G27" s="7">
        <v>95.91</v>
      </c>
      <c r="H27" s="7">
        <v>97.63</v>
      </c>
      <c r="I27" s="7">
        <v>50.36</v>
      </c>
      <c r="J27" s="7">
        <v>25.22</v>
      </c>
      <c r="K27" s="7">
        <v>38.14</v>
      </c>
      <c r="L27" s="7">
        <v>112.85</v>
      </c>
      <c r="M27" s="7">
        <v>31.58</v>
      </c>
      <c r="N27" s="10">
        <f>978.81-965.65</f>
        <v>13.159999999999968</v>
      </c>
      <c r="O27" s="13"/>
      <c r="P27" s="8">
        <f>SUM(C27:O27)</f>
        <v>978.81000000000006</v>
      </c>
      <c r="Q27" s="13"/>
      <c r="R27" s="7">
        <v>1359.56</v>
      </c>
    </row>
    <row r="28" spans="1:18">
      <c r="A28" s="38" t="s">
        <v>12</v>
      </c>
      <c r="B28" s="13"/>
      <c r="C28" s="7">
        <v>400</v>
      </c>
      <c r="D28" s="7">
        <v>400</v>
      </c>
      <c r="E28" s="7">
        <v>250</v>
      </c>
      <c r="F28" s="7">
        <v>350</v>
      </c>
      <c r="G28" s="7">
        <v>350</v>
      </c>
      <c r="H28" s="7">
        <v>350</v>
      </c>
      <c r="I28" s="7">
        <v>350</v>
      </c>
      <c r="J28" s="7">
        <v>350</v>
      </c>
      <c r="K28" s="7">
        <v>350</v>
      </c>
      <c r="L28" s="7">
        <v>350</v>
      </c>
      <c r="M28" s="7">
        <v>350</v>
      </c>
      <c r="N28" s="10">
        <v>350</v>
      </c>
      <c r="O28" s="13"/>
      <c r="P28" s="8">
        <f t="shared" si="0"/>
        <v>4200</v>
      </c>
      <c r="Q28" s="13"/>
      <c r="R28" s="7">
        <v>4680</v>
      </c>
    </row>
    <row r="29" spans="1:18">
      <c r="A29" s="38" t="s">
        <v>15</v>
      </c>
      <c r="B29" s="1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  <c r="O29" s="13"/>
      <c r="P29" s="8">
        <f t="shared" si="0"/>
        <v>0</v>
      </c>
      <c r="Q29" s="13"/>
      <c r="R29" s="7">
        <v>-7.38</v>
      </c>
    </row>
    <row r="30" spans="1:18">
      <c r="A30" s="38" t="s">
        <v>30</v>
      </c>
      <c r="B30" s="13"/>
      <c r="C30" s="7"/>
      <c r="D30" s="7"/>
      <c r="E30" s="7">
        <v>55.5</v>
      </c>
      <c r="F30" s="7"/>
      <c r="G30" s="7"/>
      <c r="H30" s="7">
        <v>55.5</v>
      </c>
      <c r="I30" s="7"/>
      <c r="J30" s="7"/>
      <c r="K30" s="7">
        <v>55.5</v>
      </c>
      <c r="L30" s="7"/>
      <c r="M30" s="7">
        <v>55.5</v>
      </c>
      <c r="N30" s="10"/>
      <c r="O30" s="13"/>
      <c r="P30" s="8">
        <f t="shared" si="0"/>
        <v>222</v>
      </c>
      <c r="Q30" s="13"/>
      <c r="R30" s="7">
        <v>222</v>
      </c>
    </row>
    <row r="31" spans="1:18">
      <c r="A31" s="38" t="s">
        <v>33</v>
      </c>
      <c r="B31" s="1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  <c r="O31" s="13"/>
      <c r="P31" s="8">
        <f t="shared" si="0"/>
        <v>0</v>
      </c>
      <c r="Q31" s="13"/>
      <c r="R31" s="7">
        <v>341.96</v>
      </c>
    </row>
    <row r="32" spans="1:18">
      <c r="A32" s="38" t="s">
        <v>40</v>
      </c>
      <c r="B32" s="1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0"/>
      <c r="O32" s="15"/>
      <c r="P32" s="8">
        <f t="shared" si="0"/>
        <v>0</v>
      </c>
      <c r="Q32" s="15"/>
      <c r="R32" s="7">
        <v>0</v>
      </c>
    </row>
    <row r="33" spans="1:18">
      <c r="A33" s="38" t="s">
        <v>41</v>
      </c>
      <c r="B33" s="15"/>
      <c r="C33" s="7"/>
      <c r="D33" s="7">
        <v>300.8</v>
      </c>
      <c r="E33" s="7">
        <v>254.4</v>
      </c>
      <c r="F33" s="7"/>
      <c r="G33" s="7"/>
      <c r="H33" s="7"/>
      <c r="I33" s="7"/>
      <c r="J33" s="7"/>
      <c r="K33" s="7"/>
      <c r="L33" s="7"/>
      <c r="M33" s="7"/>
      <c r="N33" s="10"/>
      <c r="O33" s="15"/>
      <c r="P33" s="8">
        <f t="shared" si="0"/>
        <v>555.20000000000005</v>
      </c>
      <c r="Q33" s="15"/>
      <c r="R33" s="7">
        <v>0</v>
      </c>
    </row>
    <row r="34" spans="1:18" ht="15.75" thickBot="1">
      <c r="A34" s="42" t="s">
        <v>42</v>
      </c>
      <c r="B34" s="43"/>
      <c r="C34" s="37"/>
      <c r="D34" s="37"/>
      <c r="E34" s="37"/>
      <c r="F34" s="37"/>
      <c r="G34" s="37">
        <v>969</v>
      </c>
      <c r="H34" s="37">
        <v>10</v>
      </c>
      <c r="I34" s="37"/>
      <c r="J34" s="37"/>
      <c r="K34" s="37"/>
      <c r="L34" s="37"/>
      <c r="M34" s="37"/>
      <c r="N34" s="44"/>
      <c r="O34" s="43"/>
      <c r="P34" s="28">
        <f t="shared" si="0"/>
        <v>979</v>
      </c>
      <c r="Q34" s="43"/>
      <c r="R34" s="37">
        <v>0</v>
      </c>
    </row>
    <row r="35" spans="1:18">
      <c r="A35" s="11" t="s">
        <v>39</v>
      </c>
      <c r="B35" s="33">
        <f t="shared" ref="B35:R35" si="1">SUM(B6:B34)</f>
        <v>0</v>
      </c>
      <c r="C35" s="34">
        <f t="shared" si="1"/>
        <v>2233.56</v>
      </c>
      <c r="D35" s="34">
        <f t="shared" si="1"/>
        <v>3572</v>
      </c>
      <c r="E35" s="34">
        <f t="shared" si="1"/>
        <v>5641.5</v>
      </c>
      <c r="F35" s="34">
        <f t="shared" si="1"/>
        <v>7819.9800000000005</v>
      </c>
      <c r="G35" s="34">
        <f t="shared" si="1"/>
        <v>9501.24</v>
      </c>
      <c r="H35" s="34">
        <f t="shared" si="1"/>
        <v>6053.24</v>
      </c>
      <c r="I35" s="34">
        <f t="shared" si="1"/>
        <v>4246.6000000000004</v>
      </c>
      <c r="J35" s="34">
        <f t="shared" si="1"/>
        <v>5797.84</v>
      </c>
      <c r="K35" s="34">
        <f t="shared" si="1"/>
        <v>5014.4000000000005</v>
      </c>
      <c r="L35" s="34">
        <f>SUM(L6:L34)</f>
        <v>3690.37</v>
      </c>
      <c r="M35" s="34">
        <f t="shared" si="1"/>
        <v>4919.21</v>
      </c>
      <c r="N35" s="35">
        <f t="shared" si="1"/>
        <v>2239.66</v>
      </c>
      <c r="O35" s="33">
        <f t="shared" si="1"/>
        <v>0</v>
      </c>
      <c r="P35" s="36">
        <f t="shared" si="1"/>
        <v>60729.599999999984</v>
      </c>
      <c r="Q35" s="33">
        <f t="shared" si="1"/>
        <v>0</v>
      </c>
      <c r="R35" s="34">
        <f t="shared" si="1"/>
        <v>67310.420000000013</v>
      </c>
    </row>
    <row r="37" spans="1:18">
      <c r="P37" s="39"/>
      <c r="R37" s="39"/>
    </row>
    <row r="38" spans="1:18">
      <c r="N38" s="39"/>
    </row>
    <row r="45" spans="1:18">
      <c r="A45" s="39"/>
    </row>
  </sheetData>
  <mergeCells count="1">
    <mergeCell ref="A1:R1"/>
  </mergeCells>
  <pageMargins left="0.5" right="0.5" top="0.5" bottom="0.5" header="0.5" footer="0.5"/>
  <pageSetup paperSize="5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topLeftCell="A43" workbookViewId="0">
      <selection activeCell="H56" sqref="H56"/>
    </sheetView>
  </sheetViews>
  <sheetFormatPr defaultRowHeight="15"/>
  <cols>
    <col min="1" max="1" width="13.85546875" style="9" customWidth="1"/>
    <col min="2" max="2" width="8.7109375" style="9" bestFit="1" customWidth="1"/>
    <col min="3" max="3" width="33.5703125" style="9" customWidth="1"/>
    <col min="4" max="4" width="22.7109375" style="9" customWidth="1"/>
    <col min="5" max="5" width="10.5703125" style="9" bestFit="1" customWidth="1"/>
    <col min="6" max="6" width="4.85546875" style="9" customWidth="1"/>
    <col min="7" max="7" width="4.7109375" style="25" customWidth="1"/>
    <col min="8" max="15" width="9.140625" style="1"/>
  </cols>
  <sheetData>
    <row r="1" spans="1:15" ht="18">
      <c r="C1" s="58" t="s">
        <v>108</v>
      </c>
    </row>
    <row r="3" spans="1:15" ht="16.5" thickBot="1">
      <c r="A3" s="65" t="s">
        <v>43</v>
      </c>
      <c r="B3" s="65"/>
      <c r="C3" s="65"/>
      <c r="D3" s="65"/>
    </row>
    <row r="4" spans="1:15">
      <c r="A4" s="2" t="s">
        <v>18</v>
      </c>
      <c r="B4" s="62" t="s">
        <v>44</v>
      </c>
      <c r="C4" s="62"/>
      <c r="D4" s="59" t="s">
        <v>45</v>
      </c>
      <c r="F4" s="5"/>
      <c r="G4" s="24"/>
    </row>
    <row r="5" spans="1:15" ht="15.75" thickBot="1">
      <c r="A5" s="29"/>
      <c r="B5" s="63" t="s">
        <v>38</v>
      </c>
      <c r="C5" s="63"/>
      <c r="D5" s="60" t="s">
        <v>46</v>
      </c>
      <c r="F5" s="5"/>
      <c r="G5" s="24"/>
    </row>
    <row r="6" spans="1:15">
      <c r="A6" s="18">
        <v>42370</v>
      </c>
      <c r="B6" s="9" t="s">
        <v>47</v>
      </c>
      <c r="D6" s="19">
        <v>400</v>
      </c>
      <c r="F6" s="19"/>
    </row>
    <row r="7" spans="1:15">
      <c r="A7" s="18">
        <v>42370</v>
      </c>
      <c r="B7" s="12" t="s">
        <v>50</v>
      </c>
      <c r="C7" s="12"/>
      <c r="D7" s="19">
        <v>800</v>
      </c>
      <c r="F7" s="19"/>
      <c r="G7" s="26"/>
    </row>
    <row r="8" spans="1:15">
      <c r="A8" s="18">
        <v>42382</v>
      </c>
      <c r="B8" s="12" t="s">
        <v>48</v>
      </c>
      <c r="C8" s="12"/>
      <c r="D8" s="19">
        <v>75</v>
      </c>
      <c r="F8" s="19"/>
      <c r="G8" s="26"/>
    </row>
    <row r="9" spans="1:15">
      <c r="A9" s="18">
        <v>42387</v>
      </c>
      <c r="B9" s="12" t="s">
        <v>49</v>
      </c>
      <c r="C9" s="12"/>
      <c r="D9" s="19">
        <v>37.1</v>
      </c>
      <c r="F9" s="19"/>
      <c r="G9" s="26"/>
    </row>
    <row r="10" spans="1:15" ht="15.75" thickBot="1">
      <c r="A10" s="18">
        <v>42388</v>
      </c>
      <c r="B10" s="12" t="s">
        <v>32</v>
      </c>
      <c r="C10" s="12"/>
      <c r="D10" s="20">
        <v>921.46</v>
      </c>
      <c r="F10" s="19"/>
      <c r="G10" s="26"/>
    </row>
    <row r="11" spans="1:15" s="23" customFormat="1">
      <c r="A11" s="21" t="s">
        <v>149</v>
      </c>
      <c r="B11" s="21"/>
      <c r="C11" s="21"/>
      <c r="D11" s="22">
        <f>SUM(D6:D10)</f>
        <v>2233.56</v>
      </c>
      <c r="F11" s="22"/>
      <c r="G11" s="27"/>
      <c r="H11" s="11"/>
      <c r="I11" s="11"/>
      <c r="J11" s="11"/>
      <c r="K11" s="11"/>
      <c r="L11" s="11"/>
      <c r="M11" s="11"/>
      <c r="N11" s="11"/>
      <c r="O11" s="11"/>
    </row>
    <row r="12" spans="1:15" s="23" customFormat="1">
      <c r="A12" s="21"/>
      <c r="B12" s="21"/>
      <c r="C12" s="21"/>
      <c r="D12" s="22"/>
      <c r="F12" s="22"/>
      <c r="G12" s="27"/>
      <c r="H12" s="11"/>
      <c r="I12" s="11"/>
      <c r="J12" s="11"/>
      <c r="K12" s="11"/>
      <c r="L12" s="11"/>
      <c r="M12" s="11"/>
      <c r="N12" s="11"/>
      <c r="O12" s="11"/>
    </row>
    <row r="13" spans="1:15">
      <c r="A13" s="21"/>
      <c r="B13" s="12"/>
      <c r="C13" s="12"/>
      <c r="D13" s="12"/>
      <c r="E13" s="12"/>
      <c r="F13" s="12"/>
      <c r="G13" s="26"/>
    </row>
    <row r="14" spans="1:15" ht="16.5" thickBot="1">
      <c r="A14" s="65" t="s">
        <v>51</v>
      </c>
      <c r="B14" s="65"/>
      <c r="C14" s="65"/>
      <c r="D14" s="65"/>
      <c r="F14" s="12"/>
      <c r="G14" s="26"/>
    </row>
    <row r="15" spans="1:15">
      <c r="A15" s="2" t="s">
        <v>18</v>
      </c>
      <c r="B15" s="3" t="s">
        <v>44</v>
      </c>
      <c r="C15" s="3"/>
      <c r="D15" s="59" t="s">
        <v>45</v>
      </c>
      <c r="F15" s="12"/>
      <c r="G15" s="26"/>
    </row>
    <row r="16" spans="1:15" ht="15.75" thickBot="1">
      <c r="A16" s="29"/>
      <c r="B16" s="31" t="s">
        <v>38</v>
      </c>
      <c r="C16" s="31"/>
      <c r="D16" s="60" t="s">
        <v>46</v>
      </c>
      <c r="F16" s="12"/>
      <c r="G16" s="26"/>
    </row>
    <row r="17" spans="1:7">
      <c r="A17" s="18">
        <v>42401</v>
      </c>
      <c r="B17" s="9" t="s">
        <v>47</v>
      </c>
      <c r="D17" s="19">
        <v>400</v>
      </c>
      <c r="F17" s="12"/>
      <c r="G17" s="26"/>
    </row>
    <row r="18" spans="1:7">
      <c r="A18" s="18">
        <v>42402</v>
      </c>
      <c r="B18" s="12" t="s">
        <v>50</v>
      </c>
      <c r="C18" s="12"/>
      <c r="D18" s="19">
        <v>800</v>
      </c>
      <c r="F18" s="12"/>
      <c r="G18" s="26"/>
    </row>
    <row r="19" spans="1:7">
      <c r="A19" s="18">
        <v>42408</v>
      </c>
      <c r="B19" s="12" t="s">
        <v>52</v>
      </c>
      <c r="C19" s="12"/>
      <c r="D19" s="19">
        <v>150</v>
      </c>
      <c r="F19" s="12"/>
      <c r="G19" s="26"/>
    </row>
    <row r="20" spans="1:7">
      <c r="A20" s="18">
        <v>42408</v>
      </c>
      <c r="B20" s="12" t="s">
        <v>62</v>
      </c>
      <c r="C20" s="12"/>
      <c r="D20" s="19">
        <v>788</v>
      </c>
      <c r="F20" s="12"/>
      <c r="G20" s="26"/>
    </row>
    <row r="21" spans="1:7">
      <c r="A21" s="18">
        <v>42408</v>
      </c>
      <c r="B21" s="12" t="s">
        <v>106</v>
      </c>
      <c r="C21" s="12"/>
      <c r="D21" s="19">
        <v>585</v>
      </c>
      <c r="F21" s="12"/>
      <c r="G21" s="26"/>
    </row>
    <row r="22" spans="1:7">
      <c r="A22" s="18">
        <v>42410</v>
      </c>
      <c r="B22" s="12" t="s">
        <v>32</v>
      </c>
      <c r="C22" s="21"/>
      <c r="D22" s="19">
        <v>83.58</v>
      </c>
      <c r="F22" s="12"/>
      <c r="G22" s="26"/>
    </row>
    <row r="23" spans="1:7">
      <c r="A23" s="18">
        <v>42412</v>
      </c>
      <c r="B23" s="12" t="s">
        <v>32</v>
      </c>
      <c r="C23" s="12"/>
      <c r="D23" s="12">
        <v>242.65</v>
      </c>
      <c r="F23" s="12"/>
      <c r="G23" s="26"/>
    </row>
    <row r="24" spans="1:7">
      <c r="A24" s="18">
        <v>42417</v>
      </c>
      <c r="B24" s="12" t="s">
        <v>49</v>
      </c>
      <c r="C24" s="12"/>
      <c r="D24" s="12">
        <v>221.97</v>
      </c>
      <c r="F24" s="12"/>
      <c r="G24" s="26"/>
    </row>
    <row r="25" spans="1:7" ht="15.75" thickBot="1">
      <c r="A25" s="18">
        <v>42423</v>
      </c>
      <c r="B25" s="12" t="s">
        <v>71</v>
      </c>
      <c r="C25" s="12"/>
      <c r="D25" s="28">
        <v>300.8</v>
      </c>
      <c r="F25" s="12"/>
      <c r="G25" s="26"/>
    </row>
    <row r="26" spans="1:7">
      <c r="A26" s="21" t="s">
        <v>150</v>
      </c>
      <c r="B26" s="21"/>
      <c r="C26" s="21"/>
      <c r="D26" s="22">
        <f>SUM(D17:D25)</f>
        <v>3572</v>
      </c>
      <c r="F26" s="12"/>
      <c r="G26" s="26"/>
    </row>
    <row r="27" spans="1:7" ht="15.75" thickBot="1">
      <c r="D27" s="40">
        <v>-585</v>
      </c>
      <c r="F27" s="12"/>
      <c r="G27" s="26"/>
    </row>
    <row r="28" spans="1:7">
      <c r="B28" s="12"/>
      <c r="C28" s="12"/>
      <c r="D28" s="22">
        <f>SUM(D26:D27)</f>
        <v>2987</v>
      </c>
      <c r="F28" s="12"/>
      <c r="G28" s="26"/>
    </row>
    <row r="29" spans="1:7">
      <c r="A29" s="21"/>
      <c r="B29" s="12"/>
      <c r="C29" s="12"/>
      <c r="D29" s="22"/>
      <c r="F29" s="12"/>
      <c r="G29" s="26"/>
    </row>
    <row r="30" spans="1:7">
      <c r="A30" s="12"/>
      <c r="B30" s="12"/>
      <c r="C30" s="12"/>
      <c r="D30" s="22"/>
      <c r="F30" s="12"/>
      <c r="G30" s="26"/>
    </row>
    <row r="31" spans="1:7" ht="16.5" thickBot="1">
      <c r="A31" s="65" t="s">
        <v>53</v>
      </c>
      <c r="B31" s="65"/>
      <c r="C31" s="65"/>
      <c r="D31" s="65"/>
      <c r="F31" s="12"/>
      <c r="G31" s="26"/>
    </row>
    <row r="32" spans="1:7">
      <c r="A32" s="2" t="s">
        <v>18</v>
      </c>
      <c r="B32" s="3" t="s">
        <v>44</v>
      </c>
      <c r="C32" s="3"/>
      <c r="D32" s="59" t="s">
        <v>45</v>
      </c>
      <c r="F32" s="12"/>
      <c r="G32" s="26"/>
    </row>
    <row r="33" spans="1:7" ht="15.75" thickBot="1">
      <c r="A33" s="29"/>
      <c r="B33" s="31" t="s">
        <v>38</v>
      </c>
      <c r="C33" s="31"/>
      <c r="D33" s="60" t="s">
        <v>46</v>
      </c>
      <c r="F33" s="12"/>
      <c r="G33" s="26"/>
    </row>
    <row r="34" spans="1:7">
      <c r="A34" s="18">
        <v>42430</v>
      </c>
      <c r="B34" s="9" t="s">
        <v>47</v>
      </c>
      <c r="D34" s="19">
        <v>350</v>
      </c>
      <c r="F34" s="12"/>
      <c r="G34" s="26"/>
    </row>
    <row r="35" spans="1:7">
      <c r="A35" s="18">
        <v>42431</v>
      </c>
      <c r="B35" s="12" t="s">
        <v>54</v>
      </c>
      <c r="C35" s="12"/>
      <c r="D35" s="19">
        <v>200</v>
      </c>
      <c r="F35" s="12"/>
      <c r="G35" s="26"/>
    </row>
    <row r="36" spans="1:7">
      <c r="A36" s="18">
        <v>42431</v>
      </c>
      <c r="B36" s="12" t="s">
        <v>55</v>
      </c>
      <c r="C36" s="12"/>
      <c r="D36" s="19">
        <v>155.4</v>
      </c>
      <c r="F36" s="12"/>
      <c r="G36" s="26"/>
    </row>
    <row r="37" spans="1:7">
      <c r="A37" s="18">
        <v>42431</v>
      </c>
      <c r="B37" s="12" t="s">
        <v>72</v>
      </c>
      <c r="C37" s="12"/>
      <c r="D37" s="19">
        <v>55.5</v>
      </c>
    </row>
    <row r="38" spans="1:7">
      <c r="A38" s="18">
        <v>42432</v>
      </c>
      <c r="B38" s="12" t="s">
        <v>73</v>
      </c>
      <c r="C38" s="12"/>
      <c r="D38" s="19">
        <v>800</v>
      </c>
      <c r="F38" s="12"/>
      <c r="G38" s="26"/>
    </row>
    <row r="39" spans="1:7">
      <c r="A39" s="18">
        <v>42437</v>
      </c>
      <c r="B39" s="12" t="s">
        <v>56</v>
      </c>
      <c r="C39" s="21"/>
      <c r="D39" s="19">
        <v>1540.97</v>
      </c>
    </row>
    <row r="40" spans="1:7">
      <c r="A40" s="18">
        <v>42438</v>
      </c>
      <c r="B40" s="12" t="s">
        <v>32</v>
      </c>
      <c r="C40" s="12"/>
      <c r="D40" s="12">
        <v>248.24</v>
      </c>
      <c r="F40" s="12"/>
      <c r="G40" s="26"/>
    </row>
    <row r="41" spans="1:7">
      <c r="A41" s="18">
        <v>42438</v>
      </c>
      <c r="B41" s="12" t="s">
        <v>57</v>
      </c>
      <c r="C41" s="12"/>
      <c r="D41" s="12">
        <v>850.52</v>
      </c>
      <c r="F41" s="12"/>
      <c r="G41" s="26"/>
    </row>
    <row r="42" spans="1:7">
      <c r="A42" s="18">
        <v>42438</v>
      </c>
      <c r="B42" s="12" t="s">
        <v>32</v>
      </c>
      <c r="C42" s="12"/>
      <c r="D42" s="12">
        <v>884.77</v>
      </c>
      <c r="F42" s="12"/>
      <c r="G42" s="26"/>
    </row>
    <row r="43" spans="1:7">
      <c r="A43" s="18">
        <v>42444</v>
      </c>
      <c r="B43" s="12" t="s">
        <v>49</v>
      </c>
      <c r="C43" s="12"/>
      <c r="D43" s="12">
        <v>107.1</v>
      </c>
    </row>
    <row r="44" spans="1:7">
      <c r="A44" s="18">
        <v>42457</v>
      </c>
      <c r="B44" s="12" t="s">
        <v>58</v>
      </c>
      <c r="C44" s="12"/>
      <c r="D44" s="12">
        <v>99</v>
      </c>
    </row>
    <row r="45" spans="1:7" ht="15.75" thickBot="1">
      <c r="A45" s="18">
        <v>42459</v>
      </c>
      <c r="B45" s="12" t="s">
        <v>59</v>
      </c>
      <c r="C45" s="12"/>
      <c r="D45" s="28">
        <v>450</v>
      </c>
    </row>
    <row r="46" spans="1:7">
      <c r="A46" s="21" t="s">
        <v>151</v>
      </c>
      <c r="B46" s="21"/>
      <c r="C46" s="21"/>
      <c r="D46" s="22">
        <f>SUM(D34:D45)</f>
        <v>5741.5</v>
      </c>
    </row>
    <row r="47" spans="1:7">
      <c r="B47" s="12"/>
    </row>
    <row r="48" spans="1:7">
      <c r="B48" s="12"/>
    </row>
    <row r="49" spans="1:7" ht="16.5" thickBot="1">
      <c r="A49" s="65">
        <v>42461</v>
      </c>
      <c r="B49" s="65"/>
      <c r="C49" s="65"/>
      <c r="D49" s="65"/>
      <c r="G49" s="9"/>
    </row>
    <row r="50" spans="1:7">
      <c r="A50" s="2" t="s">
        <v>18</v>
      </c>
      <c r="B50" s="3" t="s">
        <v>44</v>
      </c>
      <c r="C50" s="3"/>
      <c r="D50" s="59" t="s">
        <v>45</v>
      </c>
      <c r="F50" s="5"/>
      <c r="G50" s="5"/>
    </row>
    <row r="51" spans="1:7" ht="15.75" thickBot="1">
      <c r="A51" s="29"/>
      <c r="B51" s="31" t="s">
        <v>38</v>
      </c>
      <c r="C51" s="31"/>
      <c r="D51" s="60" t="s">
        <v>46</v>
      </c>
      <c r="F51" s="5"/>
      <c r="G51" s="5"/>
    </row>
    <row r="52" spans="1:7">
      <c r="A52" s="18">
        <v>42461</v>
      </c>
      <c r="B52" s="9" t="s">
        <v>47</v>
      </c>
      <c r="D52" s="19">
        <v>350</v>
      </c>
      <c r="G52" s="9"/>
    </row>
    <row r="53" spans="1:7">
      <c r="A53" s="18">
        <v>42461</v>
      </c>
      <c r="B53" s="12" t="s">
        <v>32</v>
      </c>
      <c r="C53" s="12"/>
      <c r="D53" s="19">
        <v>721.37</v>
      </c>
      <c r="F53" s="12"/>
      <c r="G53" s="12"/>
    </row>
    <row r="54" spans="1:7">
      <c r="A54" s="18">
        <v>42465</v>
      </c>
      <c r="B54" s="12" t="s">
        <v>60</v>
      </c>
      <c r="C54" s="12"/>
      <c r="D54" s="19">
        <v>800</v>
      </c>
      <c r="F54" s="12"/>
      <c r="G54" s="12"/>
    </row>
    <row r="55" spans="1:7">
      <c r="A55" s="18">
        <v>42471</v>
      </c>
      <c r="B55" s="12" t="s">
        <v>74</v>
      </c>
      <c r="C55" s="12"/>
      <c r="D55" s="19">
        <v>75</v>
      </c>
      <c r="F55" s="12"/>
      <c r="G55" s="12"/>
    </row>
    <row r="56" spans="1:7">
      <c r="A56" s="18">
        <v>42473</v>
      </c>
      <c r="B56" s="12" t="s">
        <v>49</v>
      </c>
      <c r="C56" s="12"/>
      <c r="D56" s="19">
        <v>209.14</v>
      </c>
      <c r="F56" s="12"/>
      <c r="G56" s="12"/>
    </row>
    <row r="57" spans="1:7">
      <c r="A57" s="18">
        <v>42474</v>
      </c>
      <c r="B57" s="12" t="s">
        <v>75</v>
      </c>
      <c r="C57" s="21"/>
      <c r="D57" s="19">
        <v>30</v>
      </c>
      <c r="F57" s="21"/>
      <c r="G57" s="21"/>
    </row>
    <row r="58" spans="1:7">
      <c r="A58" s="18">
        <v>42479</v>
      </c>
      <c r="B58" s="12" t="s">
        <v>32</v>
      </c>
      <c r="C58" s="12"/>
      <c r="D58" s="12">
        <v>488.22</v>
      </c>
      <c r="F58" s="12"/>
      <c r="G58" s="12"/>
    </row>
    <row r="59" spans="1:7">
      <c r="A59" s="18">
        <v>42487</v>
      </c>
      <c r="B59" s="12" t="s">
        <v>76</v>
      </c>
      <c r="C59" s="12"/>
      <c r="D59" s="12">
        <v>350</v>
      </c>
      <c r="F59" s="12"/>
      <c r="G59" s="12"/>
    </row>
    <row r="60" spans="1:7">
      <c r="A60" s="18">
        <v>42488</v>
      </c>
      <c r="B60" s="12" t="s">
        <v>77</v>
      </c>
      <c r="C60" s="12"/>
      <c r="D60" s="12">
        <v>5231.25</v>
      </c>
      <c r="F60" s="12"/>
      <c r="G60" s="12"/>
    </row>
    <row r="61" spans="1:7" ht="15.75" thickBot="1">
      <c r="A61" s="18">
        <v>42488</v>
      </c>
      <c r="B61" s="12" t="s">
        <v>78</v>
      </c>
      <c r="C61" s="12"/>
      <c r="D61" s="28">
        <v>150</v>
      </c>
      <c r="F61" s="12"/>
      <c r="G61" s="12"/>
    </row>
    <row r="62" spans="1:7">
      <c r="A62" s="21" t="s">
        <v>152</v>
      </c>
      <c r="B62" s="21"/>
      <c r="C62" s="21"/>
      <c r="D62" s="22">
        <f>SUM(D52:D61)</f>
        <v>8404.98</v>
      </c>
      <c r="F62" s="12"/>
      <c r="G62" s="12"/>
    </row>
    <row r="63" spans="1:7">
      <c r="A63" s="12" t="s">
        <v>162</v>
      </c>
      <c r="C63" s="12"/>
      <c r="D63" s="68">
        <v>-585</v>
      </c>
      <c r="E63" s="22"/>
      <c r="F63" s="12"/>
      <c r="G63" s="12"/>
    </row>
    <row r="64" spans="1:7">
      <c r="A64" s="12"/>
      <c r="C64" s="12"/>
      <c r="D64" s="21">
        <f>SUM(D62:D63)</f>
        <v>7819.98</v>
      </c>
      <c r="E64" s="22"/>
      <c r="F64" s="12"/>
      <c r="G64" s="12"/>
    </row>
    <row r="65" spans="1:7">
      <c r="A65" s="12"/>
      <c r="C65" s="12"/>
      <c r="D65" s="21"/>
      <c r="E65" s="22"/>
      <c r="F65" s="12"/>
      <c r="G65" s="12"/>
    </row>
    <row r="66" spans="1:7" ht="16.5" thickBot="1">
      <c r="A66" s="65" t="s">
        <v>67</v>
      </c>
      <c r="B66" s="65"/>
      <c r="C66" s="65"/>
      <c r="D66" s="65"/>
      <c r="F66" s="12"/>
    </row>
    <row r="67" spans="1:7">
      <c r="A67" s="2" t="s">
        <v>18</v>
      </c>
      <c r="B67" s="3" t="s">
        <v>44</v>
      </c>
      <c r="C67" s="3"/>
      <c r="D67" s="59" t="s">
        <v>45</v>
      </c>
      <c r="F67" s="12"/>
    </row>
    <row r="68" spans="1:7" ht="15.75" thickBot="1">
      <c r="A68" s="29"/>
      <c r="B68" s="31" t="s">
        <v>38</v>
      </c>
      <c r="C68" s="31"/>
      <c r="D68" s="60" t="s">
        <v>46</v>
      </c>
      <c r="F68" s="12"/>
    </row>
    <row r="69" spans="1:7">
      <c r="A69" s="18">
        <v>42491</v>
      </c>
      <c r="B69" s="12" t="s">
        <v>32</v>
      </c>
      <c r="D69" s="19">
        <v>729.34</v>
      </c>
      <c r="F69" s="12"/>
    </row>
    <row r="70" spans="1:7">
      <c r="A70" s="18">
        <v>42492</v>
      </c>
      <c r="B70" s="9" t="s">
        <v>47</v>
      </c>
      <c r="C70" s="12"/>
      <c r="D70" s="19">
        <v>350</v>
      </c>
      <c r="F70" s="12"/>
    </row>
    <row r="71" spans="1:7">
      <c r="A71" s="18">
        <v>42493</v>
      </c>
      <c r="B71" s="12" t="s">
        <v>62</v>
      </c>
      <c r="C71" s="12"/>
      <c r="D71" s="19">
        <v>789</v>
      </c>
      <c r="F71" s="12"/>
    </row>
    <row r="72" spans="1:7">
      <c r="A72" s="18">
        <v>42493</v>
      </c>
      <c r="B72" s="12" t="s">
        <v>63</v>
      </c>
      <c r="C72" s="12"/>
      <c r="D72" s="19">
        <v>258</v>
      </c>
    </row>
    <row r="73" spans="1:7">
      <c r="A73" s="18">
        <v>42493</v>
      </c>
      <c r="B73" s="12" t="s">
        <v>64</v>
      </c>
      <c r="C73" s="12"/>
      <c r="D73" s="19">
        <v>969</v>
      </c>
      <c r="F73" s="12"/>
    </row>
    <row r="74" spans="1:7">
      <c r="A74" s="18">
        <v>42499</v>
      </c>
      <c r="B74" s="12" t="s">
        <v>65</v>
      </c>
      <c r="C74" s="21"/>
      <c r="D74" s="19">
        <v>272.2</v>
      </c>
    </row>
    <row r="75" spans="1:7">
      <c r="A75" s="18">
        <v>42502</v>
      </c>
      <c r="B75" s="12" t="s">
        <v>66</v>
      </c>
      <c r="C75" s="12"/>
      <c r="D75" s="12">
        <v>413</v>
      </c>
      <c r="F75" s="12"/>
    </row>
    <row r="76" spans="1:7">
      <c r="A76" s="18">
        <v>42506</v>
      </c>
      <c r="B76" s="12" t="s">
        <v>49</v>
      </c>
      <c r="C76" s="12"/>
      <c r="D76" s="12">
        <v>95.91</v>
      </c>
      <c r="F76" s="12"/>
    </row>
    <row r="77" spans="1:7">
      <c r="A77" s="18">
        <v>75379</v>
      </c>
      <c r="B77" s="12" t="s">
        <v>32</v>
      </c>
      <c r="C77" s="12"/>
      <c r="D77" s="12">
        <v>648.22</v>
      </c>
      <c r="F77" s="12"/>
    </row>
    <row r="78" spans="1:7">
      <c r="A78" s="18">
        <v>42509</v>
      </c>
      <c r="B78" s="12" t="s">
        <v>32</v>
      </c>
      <c r="C78" s="12"/>
      <c r="D78" s="12">
        <v>721.37</v>
      </c>
    </row>
    <row r="79" spans="1:7">
      <c r="A79" s="18">
        <v>42509</v>
      </c>
      <c r="B79" s="12" t="s">
        <v>63</v>
      </c>
      <c r="C79" s="12"/>
      <c r="D79" s="12">
        <v>86</v>
      </c>
    </row>
    <row r="80" spans="1:7">
      <c r="A80" s="18">
        <v>42510</v>
      </c>
      <c r="B80" s="12" t="s">
        <v>74</v>
      </c>
      <c r="C80" s="12"/>
      <c r="D80" s="12">
        <v>75</v>
      </c>
    </row>
    <row r="81" spans="1:6">
      <c r="A81" s="18">
        <v>42513</v>
      </c>
      <c r="B81" s="12" t="s">
        <v>60</v>
      </c>
      <c r="C81" s="12"/>
      <c r="D81" s="12">
        <v>800</v>
      </c>
    </row>
    <row r="82" spans="1:6">
      <c r="A82" s="18">
        <v>42514</v>
      </c>
      <c r="B82" s="12" t="s">
        <v>79</v>
      </c>
      <c r="C82" s="12"/>
      <c r="D82" s="12">
        <v>3435</v>
      </c>
    </row>
    <row r="83" spans="1:6" ht="15.75" thickBot="1">
      <c r="A83" s="18">
        <v>42521</v>
      </c>
      <c r="B83" s="12" t="s">
        <v>61</v>
      </c>
      <c r="C83" s="12"/>
      <c r="D83" s="28">
        <v>272.2</v>
      </c>
    </row>
    <row r="84" spans="1:6">
      <c r="B84" s="21"/>
      <c r="C84" s="21"/>
      <c r="D84" s="22">
        <f>SUM(D69:D83)</f>
        <v>9914.2400000000016</v>
      </c>
    </row>
    <row r="85" spans="1:6" ht="15.75" thickBot="1">
      <c r="B85" s="21" t="s">
        <v>107</v>
      </c>
      <c r="C85" s="21"/>
      <c r="D85" s="40">
        <v>-413</v>
      </c>
    </row>
    <row r="86" spans="1:6">
      <c r="A86" s="21" t="s">
        <v>153</v>
      </c>
      <c r="D86" s="41">
        <f>SUM(D84:D85)</f>
        <v>9501.2400000000016</v>
      </c>
    </row>
    <row r="87" spans="1:6">
      <c r="B87" s="21"/>
      <c r="E87" s="41"/>
    </row>
    <row r="88" spans="1:6" ht="16.5" thickBot="1">
      <c r="A88" s="65" t="s">
        <v>68</v>
      </c>
      <c r="B88" s="65"/>
      <c r="C88" s="65"/>
      <c r="D88" s="65"/>
    </row>
    <row r="89" spans="1:6">
      <c r="A89" s="2" t="s">
        <v>18</v>
      </c>
      <c r="B89" s="3" t="s">
        <v>44</v>
      </c>
      <c r="C89" s="3"/>
      <c r="D89" s="59" t="s">
        <v>45</v>
      </c>
      <c r="F89" s="5"/>
    </row>
    <row r="90" spans="1:6" ht="15.75" thickBot="1">
      <c r="A90" s="29"/>
      <c r="B90" s="31" t="s">
        <v>38</v>
      </c>
      <c r="C90" s="31"/>
      <c r="D90" s="60" t="s">
        <v>46</v>
      </c>
      <c r="F90" s="5"/>
    </row>
    <row r="91" spans="1:6">
      <c r="A91" s="18">
        <v>42522</v>
      </c>
      <c r="B91" s="9" t="s">
        <v>80</v>
      </c>
      <c r="D91" s="19">
        <v>55.5</v>
      </c>
    </row>
    <row r="92" spans="1:6">
      <c r="A92" s="18">
        <v>42523</v>
      </c>
      <c r="B92" s="12" t="s">
        <v>99</v>
      </c>
      <c r="C92" s="12"/>
      <c r="D92" s="19">
        <v>64.05</v>
      </c>
      <c r="F92" s="12"/>
    </row>
    <row r="93" spans="1:6">
      <c r="A93" s="18">
        <v>42524</v>
      </c>
      <c r="B93" s="12" t="s">
        <v>70</v>
      </c>
      <c r="C93" s="12"/>
      <c r="D93" s="19">
        <v>450</v>
      </c>
      <c r="F93" s="12"/>
    </row>
    <row r="94" spans="1:6">
      <c r="A94" s="18">
        <v>42524</v>
      </c>
      <c r="B94" s="12" t="s">
        <v>81</v>
      </c>
      <c r="C94" s="12"/>
      <c r="D94" s="19">
        <v>1925.18</v>
      </c>
      <c r="F94" s="12"/>
    </row>
    <row r="95" spans="1:6">
      <c r="A95" s="18">
        <v>42527</v>
      </c>
      <c r="B95" s="12" t="s">
        <v>82</v>
      </c>
      <c r="C95" s="12"/>
      <c r="D95" s="19">
        <v>153.72</v>
      </c>
      <c r="F95" s="12"/>
    </row>
    <row r="96" spans="1:6">
      <c r="A96" s="18">
        <v>42527</v>
      </c>
      <c r="B96" s="9" t="s">
        <v>47</v>
      </c>
      <c r="C96" s="21"/>
      <c r="D96" s="19">
        <v>350</v>
      </c>
      <c r="F96" s="21"/>
    </row>
    <row r="97" spans="1:6">
      <c r="A97" s="18">
        <v>42535</v>
      </c>
      <c r="B97" s="12" t="s">
        <v>32</v>
      </c>
      <c r="C97" s="12"/>
      <c r="D97" s="12">
        <v>665.79</v>
      </c>
      <c r="F97" s="12"/>
    </row>
    <row r="98" spans="1:6">
      <c r="A98" s="18">
        <v>42536</v>
      </c>
      <c r="B98" s="12" t="s">
        <v>49</v>
      </c>
      <c r="C98" s="12"/>
      <c r="D98" s="12">
        <v>97.63</v>
      </c>
      <c r="F98" s="12"/>
    </row>
    <row r="99" spans="1:6">
      <c r="A99" s="18">
        <v>42541</v>
      </c>
      <c r="B99" s="12" t="s">
        <v>69</v>
      </c>
      <c r="C99" s="12"/>
      <c r="D99" s="12">
        <v>10</v>
      </c>
      <c r="F99" s="12"/>
    </row>
    <row r="100" spans="1:6">
      <c r="A100" s="18">
        <v>42544</v>
      </c>
      <c r="B100" s="12" t="s">
        <v>77</v>
      </c>
      <c r="C100" s="12"/>
      <c r="D100" s="12">
        <v>800</v>
      </c>
      <c r="F100" s="12"/>
    </row>
    <row r="101" spans="1:6" ht="15.75" thickBot="1">
      <c r="A101" s="18">
        <v>42548</v>
      </c>
      <c r="B101" s="12" t="s">
        <v>83</v>
      </c>
      <c r="C101" s="12"/>
      <c r="D101" s="28">
        <v>1481.37</v>
      </c>
      <c r="F101" s="12"/>
    </row>
    <row r="102" spans="1:6">
      <c r="A102" s="21" t="s">
        <v>154</v>
      </c>
      <c r="B102" s="21"/>
      <c r="C102" s="21"/>
      <c r="D102" s="22">
        <f>SUM(D91:D101)</f>
        <v>6053.24</v>
      </c>
      <c r="F102" s="12"/>
    </row>
    <row r="104" spans="1:6" ht="16.5" thickBot="1">
      <c r="A104" s="65">
        <v>42552</v>
      </c>
      <c r="B104" s="65"/>
      <c r="C104" s="65"/>
      <c r="D104" s="65"/>
    </row>
    <row r="105" spans="1:6">
      <c r="A105" s="2" t="s">
        <v>18</v>
      </c>
      <c r="B105" s="3" t="s">
        <v>44</v>
      </c>
      <c r="C105" s="3"/>
      <c r="D105" s="59" t="s">
        <v>45</v>
      </c>
      <c r="F105" s="5"/>
    </row>
    <row r="106" spans="1:6" ht="15.75" thickBot="1">
      <c r="A106" s="29"/>
      <c r="B106" s="31" t="s">
        <v>38</v>
      </c>
      <c r="C106" s="31"/>
      <c r="D106" s="60" t="s">
        <v>46</v>
      </c>
      <c r="F106" s="5"/>
    </row>
    <row r="107" spans="1:6">
      <c r="A107" s="18">
        <v>42557</v>
      </c>
      <c r="B107" s="9" t="s">
        <v>84</v>
      </c>
      <c r="D107" s="19">
        <v>41.97</v>
      </c>
    </row>
    <row r="108" spans="1:6">
      <c r="A108" s="18">
        <v>42557</v>
      </c>
      <c r="B108" s="12" t="s">
        <v>32</v>
      </c>
      <c r="C108" s="12"/>
      <c r="D108" s="19">
        <v>800.76</v>
      </c>
      <c r="F108" s="12"/>
    </row>
    <row r="109" spans="1:6">
      <c r="A109" s="18">
        <v>42558</v>
      </c>
      <c r="B109" s="12" t="s">
        <v>85</v>
      </c>
      <c r="C109" s="12"/>
      <c r="D109" s="19">
        <v>64.05</v>
      </c>
      <c r="F109" s="12"/>
    </row>
    <row r="110" spans="1:6">
      <c r="A110" s="18">
        <v>42562</v>
      </c>
      <c r="B110" s="9" t="s">
        <v>47</v>
      </c>
      <c r="C110" s="12"/>
      <c r="D110" s="19">
        <v>350</v>
      </c>
      <c r="F110" s="12"/>
    </row>
    <row r="111" spans="1:6">
      <c r="A111" s="18">
        <v>42566</v>
      </c>
      <c r="B111" s="12" t="s">
        <v>32</v>
      </c>
      <c r="C111" s="12"/>
      <c r="D111" s="19">
        <v>850.36</v>
      </c>
      <c r="F111" s="12"/>
    </row>
    <row r="112" spans="1:6">
      <c r="A112" s="18">
        <v>42566</v>
      </c>
      <c r="B112" s="9" t="s">
        <v>86</v>
      </c>
      <c r="C112" s="21"/>
      <c r="D112" s="19">
        <v>86</v>
      </c>
      <c r="F112" s="21"/>
    </row>
    <row r="113" spans="1:6">
      <c r="A113" s="18">
        <v>42566</v>
      </c>
      <c r="B113" s="12" t="s">
        <v>49</v>
      </c>
      <c r="C113" s="12"/>
      <c r="D113" s="12">
        <v>50.36</v>
      </c>
      <c r="F113" s="12"/>
    </row>
    <row r="114" spans="1:6">
      <c r="A114" s="18">
        <v>42570</v>
      </c>
      <c r="B114" s="12" t="s">
        <v>87</v>
      </c>
      <c r="C114" s="12"/>
      <c r="D114" s="12">
        <v>800</v>
      </c>
      <c r="F114" s="12"/>
    </row>
    <row r="115" spans="1:6" ht="15.75" thickBot="1">
      <c r="A115" s="18">
        <v>42576</v>
      </c>
      <c r="B115" s="12" t="s">
        <v>83</v>
      </c>
      <c r="C115" s="12"/>
      <c r="D115" s="28">
        <v>1203.0999999999999</v>
      </c>
      <c r="F115" s="12"/>
    </row>
    <row r="116" spans="1:6">
      <c r="A116" s="21" t="s">
        <v>155</v>
      </c>
      <c r="B116" s="21"/>
      <c r="C116" s="21"/>
      <c r="D116" s="22">
        <f>SUM(D107:D115)</f>
        <v>4246.6000000000004</v>
      </c>
      <c r="F116" s="12"/>
    </row>
    <row r="119" spans="1:6" ht="16.5" thickBot="1">
      <c r="A119" s="65" t="s">
        <v>88</v>
      </c>
      <c r="B119" s="65"/>
      <c r="C119" s="65"/>
      <c r="D119" s="65"/>
      <c r="F119" s="12"/>
    </row>
    <row r="120" spans="1:6">
      <c r="A120" s="2" t="s">
        <v>18</v>
      </c>
      <c r="B120" s="3" t="s">
        <v>44</v>
      </c>
      <c r="C120" s="3"/>
      <c r="D120" s="59" t="s">
        <v>45</v>
      </c>
      <c r="F120" s="12"/>
    </row>
    <row r="121" spans="1:6" ht="15.75" thickBot="1">
      <c r="A121" s="29"/>
      <c r="B121" s="31" t="s">
        <v>38</v>
      </c>
      <c r="C121" s="31"/>
      <c r="D121" s="60" t="s">
        <v>46</v>
      </c>
      <c r="F121" s="12"/>
    </row>
    <row r="122" spans="1:6">
      <c r="A122" s="18">
        <v>42583</v>
      </c>
      <c r="B122" s="12" t="s">
        <v>32</v>
      </c>
      <c r="D122" s="19">
        <v>728.61</v>
      </c>
      <c r="F122" s="12"/>
    </row>
    <row r="123" spans="1:6">
      <c r="A123" s="18">
        <v>42583</v>
      </c>
      <c r="B123" s="9" t="s">
        <v>47</v>
      </c>
      <c r="C123" s="12"/>
      <c r="D123" s="19">
        <v>350</v>
      </c>
      <c r="F123" s="12"/>
    </row>
    <row r="124" spans="1:6">
      <c r="A124" s="18">
        <v>42585</v>
      </c>
      <c r="B124" s="12" t="s">
        <v>100</v>
      </c>
      <c r="C124" s="12"/>
      <c r="D124" s="19">
        <v>54.23</v>
      </c>
      <c r="F124" s="12"/>
    </row>
    <row r="125" spans="1:6">
      <c r="A125" s="18">
        <v>42590</v>
      </c>
      <c r="B125" s="12" t="s">
        <v>89</v>
      </c>
      <c r="C125" s="12"/>
      <c r="D125" s="19">
        <v>788</v>
      </c>
    </row>
    <row r="126" spans="1:6">
      <c r="A126" s="18">
        <v>42591</v>
      </c>
      <c r="B126" s="12" t="s">
        <v>65</v>
      </c>
      <c r="C126" s="12"/>
      <c r="D126" s="19">
        <v>106.92</v>
      </c>
      <c r="F126" s="12"/>
    </row>
    <row r="127" spans="1:6">
      <c r="A127" s="18">
        <v>42592</v>
      </c>
      <c r="B127" s="12" t="s">
        <v>32</v>
      </c>
      <c r="C127" s="21"/>
      <c r="D127" s="19">
        <v>724.11</v>
      </c>
    </row>
    <row r="128" spans="1:6">
      <c r="A128" s="18">
        <v>42593</v>
      </c>
      <c r="B128" s="12" t="s">
        <v>49</v>
      </c>
      <c r="C128" s="12"/>
      <c r="D128" s="12">
        <v>25.22</v>
      </c>
      <c r="F128" s="12"/>
    </row>
    <row r="129" spans="1:6">
      <c r="A129" s="18">
        <v>42598</v>
      </c>
      <c r="B129" s="12" t="s">
        <v>101</v>
      </c>
      <c r="C129" s="12"/>
      <c r="D129" s="12">
        <v>250</v>
      </c>
      <c r="F129" s="12"/>
    </row>
    <row r="130" spans="1:6">
      <c r="A130" s="18">
        <v>42600</v>
      </c>
      <c r="B130" s="12" t="s">
        <v>32</v>
      </c>
      <c r="C130" s="12"/>
      <c r="D130" s="12">
        <v>71.95</v>
      </c>
      <c r="F130" s="12"/>
    </row>
    <row r="131" spans="1:6">
      <c r="A131" s="18">
        <v>42600</v>
      </c>
      <c r="B131" s="12" t="s">
        <v>90</v>
      </c>
      <c r="C131" s="12"/>
      <c r="D131" s="12">
        <v>219.25</v>
      </c>
    </row>
    <row r="132" spans="1:6">
      <c r="A132" s="18">
        <v>42600</v>
      </c>
      <c r="B132" s="12" t="s">
        <v>91</v>
      </c>
      <c r="C132" s="12"/>
      <c r="D132" s="12">
        <v>133.81</v>
      </c>
    </row>
    <row r="133" spans="1:6">
      <c r="A133" s="18">
        <v>42604</v>
      </c>
      <c r="B133" s="12" t="s">
        <v>92</v>
      </c>
      <c r="C133" s="12"/>
      <c r="D133" s="12">
        <v>170.22499999999999</v>
      </c>
    </row>
    <row r="134" spans="1:6">
      <c r="A134" s="18">
        <v>42605</v>
      </c>
      <c r="B134" s="12" t="s">
        <v>60</v>
      </c>
      <c r="C134" s="12"/>
      <c r="D134" s="12">
        <v>800</v>
      </c>
    </row>
    <row r="135" spans="1:6" ht="15.75" thickBot="1">
      <c r="A135" s="18">
        <v>42612</v>
      </c>
      <c r="B135" s="12" t="s">
        <v>93</v>
      </c>
      <c r="C135" s="12"/>
      <c r="D135" s="28">
        <v>1375.49</v>
      </c>
    </row>
    <row r="136" spans="1:6">
      <c r="A136" s="21" t="s">
        <v>156</v>
      </c>
      <c r="B136" s="21"/>
      <c r="C136" s="21"/>
      <c r="D136" s="22">
        <f>SUM(D122:D135)</f>
        <v>5797.8149999999996</v>
      </c>
    </row>
    <row r="137" spans="1:6">
      <c r="B137" s="21"/>
      <c r="C137" s="21"/>
      <c r="D137" s="22"/>
    </row>
    <row r="138" spans="1:6" ht="16.5" thickBot="1">
      <c r="A138" s="64" t="s">
        <v>98</v>
      </c>
      <c r="B138" s="64"/>
      <c r="C138" s="64"/>
      <c r="D138" s="64"/>
    </row>
    <row r="139" spans="1:6">
      <c r="A139" s="2" t="s">
        <v>18</v>
      </c>
      <c r="B139" s="3" t="s">
        <v>44</v>
      </c>
      <c r="C139" s="3"/>
      <c r="D139" s="59" t="s">
        <v>45</v>
      </c>
    </row>
    <row r="140" spans="1:6" ht="15.75" thickBot="1">
      <c r="A140" s="29"/>
      <c r="B140" s="31" t="s">
        <v>38</v>
      </c>
      <c r="C140" s="31"/>
      <c r="D140" s="60" t="s">
        <v>46</v>
      </c>
    </row>
    <row r="141" spans="1:6">
      <c r="A141" s="18">
        <v>42614</v>
      </c>
      <c r="B141" s="12" t="s">
        <v>32</v>
      </c>
      <c r="D141" s="19">
        <v>721.55</v>
      </c>
    </row>
    <row r="142" spans="1:6">
      <c r="A142" s="18">
        <v>42614</v>
      </c>
      <c r="B142" s="9" t="s">
        <v>97</v>
      </c>
      <c r="C142" s="12"/>
      <c r="D142" s="19">
        <v>55.5</v>
      </c>
    </row>
    <row r="143" spans="1:6">
      <c r="A143" s="18">
        <v>42614</v>
      </c>
      <c r="B143" s="12" t="s">
        <v>102</v>
      </c>
      <c r="C143" s="12"/>
      <c r="D143" s="19">
        <v>1768</v>
      </c>
    </row>
    <row r="144" spans="1:6">
      <c r="A144" s="18">
        <v>42619</v>
      </c>
      <c r="B144" s="12" t="s">
        <v>47</v>
      </c>
      <c r="C144" s="12"/>
      <c r="D144" s="19">
        <v>350</v>
      </c>
    </row>
    <row r="145" spans="1:4">
      <c r="A145" s="18">
        <v>42620</v>
      </c>
      <c r="B145" s="12" t="s">
        <v>65</v>
      </c>
      <c r="C145" s="12"/>
      <c r="D145" s="19">
        <v>106.92</v>
      </c>
    </row>
    <row r="146" spans="1:4">
      <c r="A146" s="18">
        <v>42620</v>
      </c>
      <c r="B146" s="12" t="s">
        <v>101</v>
      </c>
      <c r="C146" s="21"/>
      <c r="D146" s="19">
        <v>250</v>
      </c>
    </row>
    <row r="147" spans="1:4">
      <c r="A147" s="18">
        <v>42628</v>
      </c>
      <c r="B147" s="12" t="s">
        <v>96</v>
      </c>
      <c r="C147" s="12"/>
      <c r="D147" s="12">
        <v>107.49</v>
      </c>
    </row>
    <row r="148" spans="1:4">
      <c r="A148" s="18">
        <v>42629</v>
      </c>
      <c r="B148" s="12" t="s">
        <v>32</v>
      </c>
      <c r="C148" s="12"/>
      <c r="D148" s="12">
        <v>774.04</v>
      </c>
    </row>
    <row r="149" spans="1:4">
      <c r="A149" s="18">
        <v>42629</v>
      </c>
      <c r="B149" s="12" t="s">
        <v>32</v>
      </c>
      <c r="C149" s="12"/>
      <c r="D149" s="12">
        <v>805.9</v>
      </c>
    </row>
    <row r="150" spans="1:4" ht="15.75" thickBot="1">
      <c r="A150" s="18">
        <v>42642</v>
      </c>
      <c r="B150" s="12" t="s">
        <v>95</v>
      </c>
      <c r="C150" s="12"/>
      <c r="D150" s="28">
        <v>75</v>
      </c>
    </row>
    <row r="151" spans="1:4">
      <c r="A151" s="21" t="s">
        <v>157</v>
      </c>
      <c r="D151" s="22">
        <f>SUM(D141:D150)</f>
        <v>5014.3999999999996</v>
      </c>
    </row>
    <row r="153" spans="1:4" ht="16.5" thickBot="1">
      <c r="A153" s="64" t="s">
        <v>143</v>
      </c>
      <c r="B153" s="64"/>
      <c r="C153" s="64"/>
      <c r="D153" s="64"/>
    </row>
    <row r="154" spans="1:4">
      <c r="A154" s="2" t="s">
        <v>18</v>
      </c>
      <c r="B154" s="62" t="s">
        <v>44</v>
      </c>
      <c r="C154" s="62"/>
      <c r="D154" s="59" t="s">
        <v>45</v>
      </c>
    </row>
    <row r="155" spans="1:4" ht="15.75" thickBot="1">
      <c r="A155" s="29"/>
      <c r="B155" s="63" t="s">
        <v>38</v>
      </c>
      <c r="C155" s="63"/>
      <c r="D155" s="60" t="s">
        <v>46</v>
      </c>
    </row>
    <row r="156" spans="1:4">
      <c r="A156" s="18">
        <v>42646</v>
      </c>
      <c r="B156" s="12" t="s">
        <v>137</v>
      </c>
      <c r="D156" s="19">
        <v>1653.1</v>
      </c>
    </row>
    <row r="157" spans="1:4">
      <c r="A157" s="18">
        <v>42646</v>
      </c>
      <c r="B157" s="9" t="s">
        <v>47</v>
      </c>
      <c r="C157" s="12"/>
      <c r="D157" s="19">
        <v>350</v>
      </c>
    </row>
    <row r="158" spans="1:4">
      <c r="A158" s="18">
        <v>42646</v>
      </c>
      <c r="B158" s="12" t="s">
        <v>138</v>
      </c>
      <c r="C158" s="12"/>
      <c r="D158" s="19">
        <v>75</v>
      </c>
    </row>
    <row r="159" spans="1:4">
      <c r="A159" s="18">
        <v>42653</v>
      </c>
      <c r="B159" s="12" t="s">
        <v>65</v>
      </c>
      <c r="C159" s="12"/>
      <c r="D159" s="19">
        <v>106.92</v>
      </c>
    </row>
    <row r="160" spans="1:4">
      <c r="A160" s="18">
        <v>42662</v>
      </c>
      <c r="B160" s="12" t="s">
        <v>139</v>
      </c>
      <c r="C160" s="12"/>
      <c r="D160" s="19">
        <v>1392.5</v>
      </c>
    </row>
    <row r="161" spans="1:5" ht="15.75" thickBot="1">
      <c r="A161" s="18">
        <v>42663</v>
      </c>
      <c r="B161" s="12" t="s">
        <v>140</v>
      </c>
      <c r="C161" s="21"/>
      <c r="D161" s="20">
        <v>112.85</v>
      </c>
    </row>
    <row r="162" spans="1:5">
      <c r="A162" s="21" t="s">
        <v>158</v>
      </c>
      <c r="D162" s="22">
        <f>SUM(D156:D161)</f>
        <v>3690.37</v>
      </c>
    </row>
    <row r="163" spans="1:5">
      <c r="A163" s="21"/>
      <c r="E163" s="22"/>
    </row>
    <row r="165" spans="1:5" ht="16.5" thickBot="1">
      <c r="A165" s="64" t="s">
        <v>144</v>
      </c>
      <c r="B165" s="64"/>
      <c r="C165" s="64"/>
      <c r="D165" s="64"/>
    </row>
    <row r="166" spans="1:5">
      <c r="A166" s="2" t="s">
        <v>18</v>
      </c>
      <c r="B166" s="62" t="s">
        <v>44</v>
      </c>
      <c r="C166" s="62"/>
      <c r="D166" s="59" t="s">
        <v>45</v>
      </c>
    </row>
    <row r="167" spans="1:5" ht="15.75" thickBot="1">
      <c r="A167" s="29"/>
      <c r="B167" s="63" t="s">
        <v>38</v>
      </c>
      <c r="C167" s="63"/>
      <c r="D167" s="60" t="s">
        <v>46</v>
      </c>
    </row>
    <row r="168" spans="1:5">
      <c r="A168" s="18">
        <v>42676</v>
      </c>
      <c r="B168" s="9" t="s">
        <v>47</v>
      </c>
      <c r="C168" s="12"/>
      <c r="D168" s="19">
        <v>350</v>
      </c>
    </row>
    <row r="169" spans="1:5">
      <c r="A169" s="18">
        <v>42676</v>
      </c>
      <c r="B169" s="12" t="s">
        <v>62</v>
      </c>
      <c r="D169" s="19">
        <v>788</v>
      </c>
    </row>
    <row r="170" spans="1:5">
      <c r="A170" s="18">
        <v>75555</v>
      </c>
      <c r="B170" s="9" t="s">
        <v>60</v>
      </c>
      <c r="C170" s="12"/>
      <c r="D170" s="19">
        <v>800</v>
      </c>
    </row>
    <row r="171" spans="1:5">
      <c r="A171" s="18">
        <v>42689</v>
      </c>
      <c r="B171" s="12" t="s">
        <v>145</v>
      </c>
      <c r="C171" s="12"/>
      <c r="D171" s="19">
        <v>31.58</v>
      </c>
    </row>
    <row r="172" spans="1:5">
      <c r="A172" s="18">
        <v>42695</v>
      </c>
      <c r="B172" s="12" t="s">
        <v>139</v>
      </c>
      <c r="C172" s="12"/>
      <c r="D172" s="19">
        <v>943.55</v>
      </c>
    </row>
    <row r="173" spans="1:5">
      <c r="A173" s="18">
        <v>42695</v>
      </c>
      <c r="B173" s="12" t="s">
        <v>146</v>
      </c>
      <c r="C173" s="12"/>
      <c r="D173" s="19">
        <v>425</v>
      </c>
    </row>
    <row r="174" spans="1:5">
      <c r="A174" s="18">
        <v>42696</v>
      </c>
      <c r="B174" s="12" t="s">
        <v>97</v>
      </c>
      <c r="C174" s="21"/>
      <c r="D174" s="19">
        <v>55.5</v>
      </c>
    </row>
    <row r="175" spans="1:5" ht="15.75" thickBot="1">
      <c r="A175" s="18">
        <v>42697</v>
      </c>
      <c r="B175" s="12" t="s">
        <v>60</v>
      </c>
      <c r="C175" s="12"/>
      <c r="D175" s="28">
        <v>1600</v>
      </c>
    </row>
    <row r="176" spans="1:5">
      <c r="A176" s="21"/>
      <c r="D176" s="22">
        <f>SUM(D168:D175)</f>
        <v>4993.63</v>
      </c>
    </row>
    <row r="177" spans="1:4">
      <c r="A177" s="21"/>
      <c r="B177" s="9" t="s">
        <v>161</v>
      </c>
      <c r="D177" s="67">
        <v>-74.42</v>
      </c>
    </row>
    <row r="178" spans="1:4">
      <c r="A178" s="21" t="s">
        <v>159</v>
      </c>
      <c r="D178" s="41">
        <f>SUM(D176:D177)</f>
        <v>4919.21</v>
      </c>
    </row>
    <row r="180" spans="1:4" ht="16.5" thickBot="1">
      <c r="A180" s="64">
        <v>42705</v>
      </c>
      <c r="B180" s="64"/>
      <c r="C180" s="64"/>
      <c r="D180" s="64"/>
    </row>
    <row r="181" spans="1:4">
      <c r="A181" s="2" t="s">
        <v>18</v>
      </c>
      <c r="B181" s="62" t="s">
        <v>44</v>
      </c>
      <c r="C181" s="62"/>
      <c r="D181" s="59" t="s">
        <v>45</v>
      </c>
    </row>
    <row r="182" spans="1:4" ht="15.75" thickBot="1">
      <c r="A182" s="29"/>
      <c r="B182" s="63" t="s">
        <v>38</v>
      </c>
      <c r="C182" s="63"/>
      <c r="D182" s="60" t="s">
        <v>46</v>
      </c>
    </row>
    <row r="183" spans="1:4">
      <c r="A183" s="18">
        <v>42676</v>
      </c>
      <c r="B183" s="12" t="s">
        <v>62</v>
      </c>
      <c r="D183" s="19"/>
    </row>
    <row r="184" spans="1:4">
      <c r="A184" s="18">
        <v>75555</v>
      </c>
      <c r="B184" s="9" t="s">
        <v>60</v>
      </c>
      <c r="C184" s="12"/>
      <c r="D184" s="19"/>
    </row>
    <row r="185" spans="1:4">
      <c r="A185" s="18">
        <v>42689</v>
      </c>
      <c r="B185" s="12" t="s">
        <v>145</v>
      </c>
      <c r="C185" s="12"/>
      <c r="D185" s="19"/>
    </row>
    <row r="186" spans="1:4">
      <c r="A186" s="18">
        <v>42695</v>
      </c>
      <c r="B186" s="12" t="s">
        <v>139</v>
      </c>
      <c r="C186" s="12"/>
      <c r="D186" s="19"/>
    </row>
    <row r="187" spans="1:4">
      <c r="A187" s="18">
        <v>42695</v>
      </c>
      <c r="B187" s="12" t="s">
        <v>146</v>
      </c>
      <c r="C187" s="12"/>
      <c r="D187" s="19"/>
    </row>
    <row r="188" spans="1:4">
      <c r="A188" s="18">
        <v>42696</v>
      </c>
      <c r="B188" s="12" t="s">
        <v>97</v>
      </c>
      <c r="C188" s="21"/>
      <c r="D188" s="19"/>
    </row>
    <row r="189" spans="1:4" ht="15.75" thickBot="1">
      <c r="A189" s="18">
        <v>42697</v>
      </c>
      <c r="B189" s="12" t="s">
        <v>60</v>
      </c>
      <c r="C189" s="12"/>
      <c r="D189" s="28"/>
    </row>
    <row r="190" spans="1:4">
      <c r="A190" s="21" t="s">
        <v>160</v>
      </c>
      <c r="D190" s="22"/>
    </row>
    <row r="191" spans="1:4">
      <c r="D191" s="55"/>
    </row>
    <row r="192" spans="1:4">
      <c r="B192" s="55"/>
      <c r="D192" s="57"/>
    </row>
    <row r="193" spans="2:2">
      <c r="B193" s="55"/>
    </row>
  </sheetData>
  <mergeCells count="20">
    <mergeCell ref="A3:D3"/>
    <mergeCell ref="A14:D14"/>
    <mergeCell ref="A31:D31"/>
    <mergeCell ref="A49:D49"/>
    <mergeCell ref="A66:D66"/>
    <mergeCell ref="A104:D104"/>
    <mergeCell ref="A119:D119"/>
    <mergeCell ref="B4:C4"/>
    <mergeCell ref="B5:C5"/>
    <mergeCell ref="A138:D138"/>
    <mergeCell ref="A88:D88"/>
    <mergeCell ref="B181:C181"/>
    <mergeCell ref="B182:C182"/>
    <mergeCell ref="B155:C155"/>
    <mergeCell ref="A153:D153"/>
    <mergeCell ref="B166:C166"/>
    <mergeCell ref="B167:C167"/>
    <mergeCell ref="A165:D165"/>
    <mergeCell ref="A180:D180"/>
    <mergeCell ref="B154:C154"/>
  </mergeCells>
  <pageMargins left="0.5" right="0.5" top="0.5" bottom="0.5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7"/>
  <sheetViews>
    <sheetView topLeftCell="A52" workbookViewId="0">
      <selection activeCell="E77" sqref="E77"/>
    </sheetView>
  </sheetViews>
  <sheetFormatPr defaultRowHeight="15"/>
  <cols>
    <col min="1" max="1" width="32.85546875" bestFit="1" customWidth="1"/>
    <col min="2" max="2" width="5.140625" customWidth="1"/>
    <col min="3" max="3" width="18.42578125" customWidth="1"/>
    <col min="5" max="5" width="10.5703125" bestFit="1" customWidth="1"/>
  </cols>
  <sheetData>
    <row r="1" spans="1:8" ht="18.75">
      <c r="A1" s="66" t="s">
        <v>115</v>
      </c>
      <c r="B1" s="66"/>
      <c r="C1" s="66"/>
      <c r="D1" s="66"/>
      <c r="E1" s="66"/>
    </row>
    <row r="2" spans="1:8" ht="18.75">
      <c r="A2" s="66" t="s">
        <v>116</v>
      </c>
      <c r="B2" s="66"/>
      <c r="C2" s="66"/>
      <c r="D2" s="66"/>
      <c r="E2" s="66"/>
    </row>
    <row r="3" spans="1:8" ht="18.75">
      <c r="A3" s="66" t="s">
        <v>117</v>
      </c>
      <c r="B3" s="66"/>
      <c r="C3" s="66"/>
      <c r="D3" s="66"/>
      <c r="E3" s="66"/>
    </row>
    <row r="4" spans="1:8">
      <c r="A4" s="17"/>
      <c r="B4" s="17"/>
      <c r="C4" s="17"/>
      <c r="D4" s="17"/>
      <c r="E4" s="17"/>
    </row>
    <row r="5" spans="1:8">
      <c r="A5" s="17"/>
      <c r="B5" s="17"/>
      <c r="C5" s="17"/>
      <c r="D5" s="17"/>
      <c r="E5" s="17"/>
    </row>
    <row r="6" spans="1:8">
      <c r="A6" s="17" t="s">
        <v>109</v>
      </c>
      <c r="B6" s="17"/>
      <c r="C6" s="19">
        <v>26575.24</v>
      </c>
      <c r="D6" s="9"/>
      <c r="E6" s="17"/>
      <c r="F6" s="16"/>
      <c r="H6" s="1"/>
    </row>
    <row r="7" spans="1:8">
      <c r="A7" s="17" t="s">
        <v>111</v>
      </c>
      <c r="B7" s="17"/>
      <c r="C7" s="19">
        <v>11807.77</v>
      </c>
      <c r="D7" s="9"/>
      <c r="E7" s="17"/>
      <c r="F7" s="16"/>
      <c r="H7" s="1"/>
    </row>
    <row r="8" spans="1:8" ht="15.75" thickBot="1">
      <c r="A8" s="17" t="s">
        <v>112</v>
      </c>
      <c r="B8" s="17"/>
      <c r="C8" s="20">
        <v>-2233.56</v>
      </c>
      <c r="D8" s="9"/>
      <c r="E8" s="17"/>
      <c r="F8" s="16"/>
      <c r="H8" s="1"/>
    </row>
    <row r="9" spans="1:8">
      <c r="A9" s="17" t="s">
        <v>113</v>
      </c>
      <c r="B9" s="17"/>
      <c r="C9" s="22">
        <f>SUM(C6:C8)</f>
        <v>36149.450000000004</v>
      </c>
      <c r="D9" s="9"/>
      <c r="E9" s="17"/>
      <c r="F9" s="16"/>
      <c r="H9" s="1"/>
    </row>
    <row r="10" spans="1:8">
      <c r="A10" s="17"/>
      <c r="B10" s="17"/>
      <c r="C10" s="22"/>
      <c r="D10" s="9"/>
      <c r="E10" s="17"/>
      <c r="F10" s="16"/>
      <c r="H10" s="1"/>
    </row>
    <row r="11" spans="1:8">
      <c r="C11" s="1"/>
      <c r="D11" s="1"/>
      <c r="E11" s="1"/>
      <c r="F11" s="1"/>
      <c r="G11" s="1"/>
      <c r="H11" s="1"/>
    </row>
    <row r="12" spans="1:8">
      <c r="A12" t="s">
        <v>110</v>
      </c>
      <c r="C12" s="16">
        <v>36149.449999999997</v>
      </c>
      <c r="D12" s="1"/>
      <c r="E12" s="1"/>
      <c r="F12" s="1"/>
      <c r="G12" s="1"/>
      <c r="H12" s="1"/>
    </row>
    <row r="13" spans="1:8">
      <c r="A13" t="s">
        <v>111</v>
      </c>
      <c r="C13" s="16">
        <v>11984.58</v>
      </c>
    </row>
    <row r="14" spans="1:8" ht="15.75" thickBot="1">
      <c r="A14" t="s">
        <v>112</v>
      </c>
      <c r="C14" s="20">
        <v>-3572</v>
      </c>
    </row>
    <row r="15" spans="1:8">
      <c r="A15" t="s">
        <v>114</v>
      </c>
      <c r="C15" s="50">
        <f>SUM(C12:C14)</f>
        <v>44562.03</v>
      </c>
    </row>
    <row r="16" spans="1:8">
      <c r="C16" s="50"/>
    </row>
    <row r="18" spans="1:3">
      <c r="A18" t="s">
        <v>118</v>
      </c>
      <c r="C18" s="16">
        <v>44562.03</v>
      </c>
    </row>
    <row r="19" spans="1:3">
      <c r="A19" t="s">
        <v>111</v>
      </c>
      <c r="C19" s="16">
        <v>5756.63</v>
      </c>
    </row>
    <row r="20" spans="1:3">
      <c r="A20" t="s">
        <v>119</v>
      </c>
      <c r="C20" s="16">
        <v>150</v>
      </c>
    </row>
    <row r="21" spans="1:3">
      <c r="A21" t="s">
        <v>135</v>
      </c>
      <c r="C21" s="16">
        <v>-50</v>
      </c>
    </row>
    <row r="22" spans="1:3" ht="15.75" thickBot="1">
      <c r="A22" t="s">
        <v>112</v>
      </c>
      <c r="C22" s="20">
        <v>-5741.5</v>
      </c>
    </row>
    <row r="23" spans="1:3">
      <c r="A23" t="s">
        <v>120</v>
      </c>
      <c r="C23" s="50">
        <f>SUM(C18:C22)</f>
        <v>44677.159999999996</v>
      </c>
    </row>
    <row r="24" spans="1:3">
      <c r="C24" s="50"/>
    </row>
    <row r="25" spans="1:3">
      <c r="C25" s="45"/>
    </row>
    <row r="26" spans="1:3">
      <c r="A26" t="s">
        <v>121</v>
      </c>
      <c r="C26" s="16">
        <v>44677.16</v>
      </c>
    </row>
    <row r="27" spans="1:3">
      <c r="A27" t="s">
        <v>111</v>
      </c>
      <c r="C27" s="16">
        <v>3006.37</v>
      </c>
    </row>
    <row r="28" spans="1:3">
      <c r="A28" t="s">
        <v>112</v>
      </c>
      <c r="C28" s="16">
        <v>-8404.98</v>
      </c>
    </row>
    <row r="29" spans="1:3" ht="15.75" thickBot="1">
      <c r="A29" t="s">
        <v>136</v>
      </c>
      <c r="C29" s="46">
        <v>585</v>
      </c>
    </row>
    <row r="30" spans="1:3">
      <c r="A30" t="s">
        <v>122</v>
      </c>
      <c r="C30" s="50">
        <f>SUM(C26:C29)</f>
        <v>39863.550000000003</v>
      </c>
    </row>
    <row r="31" spans="1:3">
      <c r="C31" s="50"/>
    </row>
    <row r="33" spans="1:3">
      <c r="A33" t="s">
        <v>123</v>
      </c>
      <c r="C33" s="47">
        <v>39863.550000000003</v>
      </c>
    </row>
    <row r="34" spans="1:3">
      <c r="A34" t="s">
        <v>111</v>
      </c>
      <c r="C34" s="47">
        <v>4389.1099999999997</v>
      </c>
    </row>
    <row r="35" spans="1:3" ht="15.75" thickBot="1">
      <c r="A35" t="s">
        <v>112</v>
      </c>
      <c r="C35" s="48">
        <v>-9501.24</v>
      </c>
    </row>
    <row r="36" spans="1:3">
      <c r="A36" t="s">
        <v>124</v>
      </c>
      <c r="C36" s="49">
        <f>SUM(C33:C35)</f>
        <v>34751.420000000006</v>
      </c>
    </row>
    <row r="37" spans="1:3">
      <c r="C37" s="49"/>
    </row>
    <row r="39" spans="1:3">
      <c r="A39" t="s">
        <v>125</v>
      </c>
      <c r="C39" s="47">
        <v>34751.42</v>
      </c>
    </row>
    <row r="40" spans="1:3">
      <c r="A40" t="s">
        <v>111</v>
      </c>
      <c r="C40" s="47">
        <v>5939.4</v>
      </c>
    </row>
    <row r="41" spans="1:3" ht="15.75" thickBot="1">
      <c r="A41" t="s">
        <v>112</v>
      </c>
      <c r="C41" s="51">
        <v>-6053.24</v>
      </c>
    </row>
    <row r="42" spans="1:3">
      <c r="A42" t="s">
        <v>126</v>
      </c>
      <c r="C42" s="52">
        <f>SUM(C39:C41)</f>
        <v>34637.58</v>
      </c>
    </row>
    <row r="45" spans="1:3">
      <c r="A45" t="s">
        <v>127</v>
      </c>
      <c r="C45" s="47">
        <v>34637.58</v>
      </c>
    </row>
    <row r="46" spans="1:3">
      <c r="A46" t="s">
        <v>111</v>
      </c>
      <c r="C46" s="47">
        <v>5500.49</v>
      </c>
    </row>
    <row r="47" spans="1:3" ht="15.75" thickBot="1">
      <c r="A47" t="s">
        <v>112</v>
      </c>
      <c r="C47" s="48">
        <v>-4246.6000000000004</v>
      </c>
    </row>
    <row r="48" spans="1:3">
      <c r="A48" t="s">
        <v>128</v>
      </c>
      <c r="C48" s="52">
        <f>SUM(C45:C47)</f>
        <v>35891.47</v>
      </c>
    </row>
    <row r="51" spans="1:3">
      <c r="A51" t="s">
        <v>129</v>
      </c>
      <c r="C51" s="39">
        <v>35891.47</v>
      </c>
    </row>
    <row r="52" spans="1:3">
      <c r="A52" t="s">
        <v>111</v>
      </c>
      <c r="C52" s="39">
        <v>1778.26</v>
      </c>
    </row>
    <row r="53" spans="1:3" ht="15.75" thickBot="1">
      <c r="A53" t="s">
        <v>112</v>
      </c>
      <c r="C53" s="51">
        <v>-5797.84</v>
      </c>
    </row>
    <row r="54" spans="1:3">
      <c r="A54" t="s">
        <v>130</v>
      </c>
      <c r="C54" s="52">
        <f>SUM(C51:C53)</f>
        <v>31871.890000000003</v>
      </c>
    </row>
    <row r="57" spans="1:3">
      <c r="A57" t="s">
        <v>131</v>
      </c>
      <c r="C57" s="47">
        <v>31871.89</v>
      </c>
    </row>
    <row r="58" spans="1:3">
      <c r="A58" t="s">
        <v>111</v>
      </c>
      <c r="C58" s="47">
        <v>4326.04</v>
      </c>
    </row>
    <row r="59" spans="1:3" ht="15.75" thickBot="1">
      <c r="A59" t="s">
        <v>112</v>
      </c>
      <c r="C59" s="48">
        <v>-5014.3999999999996</v>
      </c>
    </row>
    <row r="60" spans="1:3">
      <c r="A60" t="s">
        <v>132</v>
      </c>
      <c r="C60" s="52">
        <f>SUM(C57:C59)</f>
        <v>31183.53</v>
      </c>
    </row>
    <row r="63" spans="1:3">
      <c r="A63" t="s">
        <v>133</v>
      </c>
      <c r="C63" s="47">
        <v>31183.53</v>
      </c>
    </row>
    <row r="64" spans="1:3">
      <c r="A64" t="s">
        <v>111</v>
      </c>
      <c r="C64">
        <v>658.01</v>
      </c>
    </row>
    <row r="65" spans="1:5" ht="15.75" thickBot="1">
      <c r="A65" t="s">
        <v>112</v>
      </c>
      <c r="C65" s="53">
        <v>-3690.37</v>
      </c>
    </row>
    <row r="66" spans="1:5">
      <c r="A66" t="s">
        <v>134</v>
      </c>
      <c r="C66" s="54">
        <f>SUM(C63:C65)</f>
        <v>28151.17</v>
      </c>
    </row>
    <row r="68" spans="1:5">
      <c r="A68" t="s">
        <v>141</v>
      </c>
      <c r="C68" s="47">
        <v>28151.17</v>
      </c>
    </row>
    <row r="69" spans="1:5">
      <c r="A69" t="s">
        <v>111</v>
      </c>
      <c r="C69" s="47">
        <v>2228.2399999999998</v>
      </c>
    </row>
    <row r="70" spans="1:5">
      <c r="A70" t="s">
        <v>161</v>
      </c>
      <c r="C70" s="47">
        <v>74.42</v>
      </c>
    </row>
    <row r="71" spans="1:5" ht="15.75" thickBot="1">
      <c r="A71" t="s">
        <v>112</v>
      </c>
      <c r="C71" s="53">
        <v>-4993.63</v>
      </c>
    </row>
    <row r="72" spans="1:5">
      <c r="A72" t="s">
        <v>142</v>
      </c>
      <c r="C72" s="54">
        <f>SUM(C68:C71)</f>
        <v>25460.199999999993</v>
      </c>
      <c r="E72" s="39"/>
    </row>
    <row r="74" spans="1:5">
      <c r="A74" t="s">
        <v>147</v>
      </c>
      <c r="C74" s="56">
        <v>25460.2</v>
      </c>
    </row>
    <row r="75" spans="1:5">
      <c r="A75" t="s">
        <v>111</v>
      </c>
      <c r="C75" s="47">
        <v>11042.3</v>
      </c>
    </row>
    <row r="76" spans="1:5" ht="15.75" thickBot="1">
      <c r="A76" t="s">
        <v>112</v>
      </c>
      <c r="C76" s="53">
        <v>-2239.66</v>
      </c>
    </row>
    <row r="77" spans="1:5">
      <c r="A77" t="s">
        <v>148</v>
      </c>
      <c r="C77" s="54">
        <f>SUM(C74:C76)</f>
        <v>34262.839999999997</v>
      </c>
    </row>
  </sheetData>
  <mergeCells count="3">
    <mergeCell ref="A1:E1"/>
    <mergeCell ref="A2:E2"/>
    <mergeCell ref="A3:E3"/>
  </mergeCells>
  <pageMargins left="1" right="1" top="1" bottom="1" header="0.5" footer="0.5"/>
  <pageSetup orientation="portrait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BM Financials 2016 Year To Date</vt:lpstr>
      <vt:lpstr>BM 2016 Monthly Disbursments</vt:lpstr>
      <vt:lpstr>BM 2016 Checking Balance</vt:lpstr>
      <vt:lpstr>'BM 2016 Checking Balance'!Print_Titles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McKenna</dc:creator>
  <cp:lastModifiedBy>Annette McKenna</cp:lastModifiedBy>
  <cp:lastPrinted>2017-02-13T21:28:51Z</cp:lastPrinted>
  <dcterms:created xsi:type="dcterms:W3CDTF">2016-09-30T13:14:14Z</dcterms:created>
  <dcterms:modified xsi:type="dcterms:W3CDTF">2017-02-13T21:35:00Z</dcterms:modified>
</cp:coreProperties>
</file>